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-12" yWindow="48" windowWidth="23064" windowHeight="4596"/>
  </bookViews>
  <sheets>
    <sheet name="Naslovna" sheetId="3" r:id="rId1"/>
    <sheet name="GUNDULIĆ_RASHODI" sheetId="1" r:id="rId2"/>
    <sheet name="GUNDULIĆ_PRIHODI" sheetId="2" r:id="rId3"/>
  </sheets>
  <definedNames>
    <definedName name="_xlnm._FilterDatabase" localSheetId="1" hidden="1">GUNDULIĆ_RASHODI!$A$1:$H$226</definedName>
    <definedName name="_xlnm.Print_Area" localSheetId="2">GUNDULIĆ_PRIHODI!$A$1:$F$22</definedName>
    <definedName name="_xlnm.Print_Area" localSheetId="1">GUNDULIĆ_RASHODI!$A$1:$H$229</definedName>
    <definedName name="_xlnm.Print_Area" localSheetId="0">Naslovna!$A$1:$I$30</definedName>
    <definedName name="_xlnm.Print_Titles" localSheetId="1">GUNDULIĆ_RASHODI!$1:$5</definedName>
  </definedNames>
  <calcPr calcId="145621"/>
</workbook>
</file>

<file path=xl/calcChain.xml><?xml version="1.0" encoding="utf-8"?>
<calcChain xmlns="http://schemas.openxmlformats.org/spreadsheetml/2006/main">
  <c r="G57" i="1" l="1"/>
  <c r="G56" i="1" s="1"/>
  <c r="G55" i="1" s="1"/>
  <c r="F57" i="1"/>
  <c r="F56" i="1" s="1"/>
  <c r="F55" i="1" s="1"/>
  <c r="E57" i="1"/>
  <c r="E56" i="1" s="1"/>
  <c r="E55" i="1" s="1"/>
  <c r="H58" i="1"/>
  <c r="H57" i="1" s="1"/>
  <c r="H56" i="1" s="1"/>
  <c r="H55" i="1" s="1"/>
  <c r="G215" i="1" l="1"/>
  <c r="E7" i="2"/>
  <c r="D22" i="2"/>
  <c r="F19" i="2"/>
  <c r="F18" i="2"/>
  <c r="F17" i="2"/>
  <c r="F16" i="2"/>
  <c r="F15" i="2"/>
  <c r="F14" i="2"/>
  <c r="F13" i="2"/>
  <c r="F12" i="2"/>
  <c r="F11" i="2"/>
  <c r="F10" i="2"/>
  <c r="F9" i="2"/>
  <c r="F8" i="2"/>
  <c r="F6" i="2"/>
  <c r="F5" i="2"/>
  <c r="F7" i="2" l="1"/>
  <c r="F22" i="2" s="1"/>
  <c r="E22" i="2"/>
  <c r="H96" i="1"/>
  <c r="H95" i="1" s="1"/>
  <c r="H94" i="1"/>
  <c r="H83" i="1"/>
  <c r="H84" i="1"/>
  <c r="H82" i="1" s="1"/>
  <c r="H226" i="1"/>
  <c r="H225" i="1" s="1"/>
  <c r="H224" i="1" s="1"/>
  <c r="H223" i="1"/>
  <c r="H221" i="1"/>
  <c r="H220" i="1"/>
  <c r="H217" i="1"/>
  <c r="H216" i="1" s="1"/>
  <c r="H215" i="1"/>
  <c r="H214" i="1"/>
  <c r="H213" i="1"/>
  <c r="H212" i="1"/>
  <c r="H211" i="1"/>
  <c r="H210" i="1"/>
  <c r="H208" i="1"/>
  <c r="H207" i="1" s="1"/>
  <c r="H205" i="1"/>
  <c r="H204" i="1" s="1"/>
  <c r="H203" i="1"/>
  <c r="H202" i="1" s="1"/>
  <c r="H198" i="1"/>
  <c r="H197" i="1" s="1"/>
  <c r="H196" i="1" s="1"/>
  <c r="H195" i="1" s="1"/>
  <c r="H194" i="1"/>
  <c r="H191" i="1"/>
  <c r="H190" i="1" s="1"/>
  <c r="H189" i="1" s="1"/>
  <c r="H186" i="1"/>
  <c r="H185" i="1" s="1"/>
  <c r="H184" i="1" s="1"/>
  <c r="H182" i="1"/>
  <c r="H181" i="1" s="1"/>
  <c r="H180" i="1" s="1"/>
  <c r="H178" i="1"/>
  <c r="H177" i="1" s="1"/>
  <c r="H176" i="1"/>
  <c r="H175" i="1" s="1"/>
  <c r="H174" i="1"/>
  <c r="H173" i="1"/>
  <c r="H171" i="1"/>
  <c r="H170" i="1" s="1"/>
  <c r="H168" i="1"/>
  <c r="H167" i="1" s="1"/>
  <c r="H166" i="1"/>
  <c r="H165" i="1" s="1"/>
  <c r="H164" i="1"/>
  <c r="H163" i="1" s="1"/>
  <c r="H162" i="1"/>
  <c r="H158" i="1"/>
  <c r="H157" i="1" s="1"/>
  <c r="H156" i="1"/>
  <c r="H155" i="1"/>
  <c r="H153" i="1"/>
  <c r="H152" i="1" s="1"/>
  <c r="H151" i="1"/>
  <c r="H150" i="1"/>
  <c r="H149" i="1"/>
  <c r="H147" i="1"/>
  <c r="H146" i="1" s="1"/>
  <c r="H143" i="1"/>
  <c r="H142" i="1" s="1"/>
  <c r="H141" i="1" s="1"/>
  <c r="H140" i="1"/>
  <c r="H137" i="1"/>
  <c r="H136" i="1" s="1"/>
  <c r="H135" i="1" s="1"/>
  <c r="H133" i="1"/>
  <c r="H132" i="1"/>
  <c r="H131" i="1"/>
  <c r="H130" i="1"/>
  <c r="H129" i="1"/>
  <c r="H126" i="1"/>
  <c r="H125" i="1" s="1"/>
  <c r="H124" i="1"/>
  <c r="H123" i="1"/>
  <c r="H121" i="1"/>
  <c r="H120" i="1" s="1"/>
  <c r="H119" i="1"/>
  <c r="H118" i="1"/>
  <c r="H117" i="1"/>
  <c r="H115" i="1"/>
  <c r="H114" i="1" s="1"/>
  <c r="H111" i="1"/>
  <c r="H110" i="1" s="1"/>
  <c r="H109" i="1"/>
  <c r="H108" i="1"/>
  <c r="H107" i="1"/>
  <c r="H105" i="1"/>
  <c r="H104" i="1"/>
  <c r="H102" i="1"/>
  <c r="H101" i="1"/>
  <c r="H100" i="1"/>
  <c r="H97" i="1"/>
  <c r="H93" i="1"/>
  <c r="H91" i="1"/>
  <c r="H90" i="1" s="1"/>
  <c r="H89" i="1"/>
  <c r="H88" i="1" s="1"/>
  <c r="H87" i="1"/>
  <c r="H86" i="1" s="1"/>
  <c r="H81" i="1"/>
  <c r="H79" i="1"/>
  <c r="H78" i="1" s="1"/>
  <c r="H74" i="1"/>
  <c r="H73" i="1" s="1"/>
  <c r="H72" i="1"/>
  <c r="H71" i="1" s="1"/>
  <c r="H70" i="1"/>
  <c r="H68" i="1"/>
  <c r="H67" i="1"/>
  <c r="H66" i="1"/>
  <c r="H65" i="1"/>
  <c r="H64" i="1"/>
  <c r="H62" i="1"/>
  <c r="H61" i="1" s="1"/>
  <c r="H54" i="1"/>
  <c r="H53" i="1"/>
  <c r="H51" i="1"/>
  <c r="H50" i="1"/>
  <c r="H49" i="1"/>
  <c r="H48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6" i="1"/>
  <c r="H25" i="1"/>
  <c r="H24" i="1"/>
  <c r="H23" i="1"/>
  <c r="H22" i="1"/>
  <c r="H21" i="1"/>
  <c r="H20" i="1"/>
  <c r="H19" i="1"/>
  <c r="H18" i="1"/>
  <c r="H17" i="1"/>
  <c r="H16" i="1"/>
  <c r="H14" i="1"/>
  <c r="H13" i="1"/>
  <c r="H12" i="1"/>
  <c r="H11" i="1"/>
  <c r="H10" i="1"/>
  <c r="F219" i="1"/>
  <c r="G219" i="1"/>
  <c r="E219" i="1"/>
  <c r="E218" i="1" s="1"/>
  <c r="F225" i="1"/>
  <c r="F224" i="1" s="1"/>
  <c r="G225" i="1"/>
  <c r="G224" i="1" s="1"/>
  <c r="F222" i="1"/>
  <c r="F218" i="1" s="1"/>
  <c r="G222" i="1"/>
  <c r="H222" i="1"/>
  <c r="E222" i="1"/>
  <c r="F216" i="1"/>
  <c r="G216" i="1"/>
  <c r="E225" i="1"/>
  <c r="E224" i="1" s="1"/>
  <c r="E216" i="1"/>
  <c r="F209" i="1"/>
  <c r="G209" i="1"/>
  <c r="E209" i="1"/>
  <c r="F207" i="1"/>
  <c r="G207" i="1"/>
  <c r="E207" i="1"/>
  <c r="F204" i="1"/>
  <c r="G204" i="1"/>
  <c r="E204" i="1"/>
  <c r="F202" i="1"/>
  <c r="G202" i="1"/>
  <c r="E202" i="1"/>
  <c r="F197" i="1"/>
  <c r="F196" i="1" s="1"/>
  <c r="F195" i="1" s="1"/>
  <c r="G197" i="1"/>
  <c r="G196" i="1" s="1"/>
  <c r="G195" i="1" s="1"/>
  <c r="E197" i="1"/>
  <c r="E196" i="1" s="1"/>
  <c r="E195" i="1" s="1"/>
  <c r="F193" i="1"/>
  <c r="F192" i="1" s="1"/>
  <c r="G193" i="1"/>
  <c r="G192" i="1" s="1"/>
  <c r="F190" i="1"/>
  <c r="F189" i="1" s="1"/>
  <c r="G190" i="1"/>
  <c r="G189" i="1" s="1"/>
  <c r="E193" i="1"/>
  <c r="E192" i="1" s="1"/>
  <c r="E190" i="1"/>
  <c r="E189" i="1" s="1"/>
  <c r="F185" i="1"/>
  <c r="F184" i="1" s="1"/>
  <c r="G185" i="1"/>
  <c r="G184" i="1" s="1"/>
  <c r="E185" i="1"/>
  <c r="E184" i="1" s="1"/>
  <c r="F181" i="1"/>
  <c r="F180" i="1" s="1"/>
  <c r="F179" i="1" s="1"/>
  <c r="G181" i="1"/>
  <c r="G180" i="1" s="1"/>
  <c r="E181" i="1"/>
  <c r="E180" i="1" s="1"/>
  <c r="E179" i="1" s="1"/>
  <c r="F177" i="1"/>
  <c r="G177" i="1"/>
  <c r="F175" i="1"/>
  <c r="G175" i="1"/>
  <c r="E177" i="1"/>
  <c r="E175" i="1"/>
  <c r="F172" i="1"/>
  <c r="G172" i="1"/>
  <c r="H172" i="1"/>
  <c r="E172" i="1"/>
  <c r="F170" i="1"/>
  <c r="G170" i="1"/>
  <c r="E170" i="1"/>
  <c r="F167" i="1"/>
  <c r="G167" i="1"/>
  <c r="F165" i="1"/>
  <c r="G165" i="1"/>
  <c r="F163" i="1"/>
  <c r="G163" i="1"/>
  <c r="E167" i="1"/>
  <c r="E165" i="1"/>
  <c r="E163" i="1"/>
  <c r="F161" i="1"/>
  <c r="G161" i="1"/>
  <c r="H161" i="1"/>
  <c r="E161" i="1"/>
  <c r="F157" i="1"/>
  <c r="G157" i="1"/>
  <c r="F154" i="1"/>
  <c r="G154" i="1"/>
  <c r="E157" i="1"/>
  <c r="E154" i="1"/>
  <c r="F152" i="1"/>
  <c r="G152" i="1"/>
  <c r="E152" i="1"/>
  <c r="F148" i="1"/>
  <c r="G148" i="1"/>
  <c r="E148" i="1"/>
  <c r="F146" i="1"/>
  <c r="G146" i="1"/>
  <c r="E146" i="1"/>
  <c r="F142" i="1"/>
  <c r="F141" i="1" s="1"/>
  <c r="G142" i="1"/>
  <c r="G141" i="1" s="1"/>
  <c r="E142" i="1"/>
  <c r="E141" i="1" s="1"/>
  <c r="F136" i="1"/>
  <c r="F135" i="1" s="1"/>
  <c r="G136" i="1"/>
  <c r="G135" i="1" s="1"/>
  <c r="F139" i="1"/>
  <c r="G139" i="1"/>
  <c r="E139" i="1"/>
  <c r="E138" i="1" s="1"/>
  <c r="E136" i="1"/>
  <c r="E135" i="1" s="1"/>
  <c r="F128" i="1"/>
  <c r="F127" i="1" s="1"/>
  <c r="G128" i="1"/>
  <c r="G127" i="1" s="1"/>
  <c r="E128" i="1"/>
  <c r="E127" i="1" s="1"/>
  <c r="F125" i="1"/>
  <c r="G125" i="1"/>
  <c r="F122" i="1"/>
  <c r="G122" i="1"/>
  <c r="F120" i="1"/>
  <c r="G120" i="1"/>
  <c r="F116" i="1"/>
  <c r="G116" i="1"/>
  <c r="E125" i="1"/>
  <c r="E122" i="1"/>
  <c r="E120" i="1"/>
  <c r="E116" i="1"/>
  <c r="F114" i="1"/>
  <c r="G114" i="1"/>
  <c r="E114" i="1"/>
  <c r="F110" i="1"/>
  <c r="G110" i="1"/>
  <c r="E110" i="1"/>
  <c r="F106" i="1"/>
  <c r="G106" i="1"/>
  <c r="F103" i="1"/>
  <c r="G103" i="1"/>
  <c r="E106" i="1"/>
  <c r="E103" i="1"/>
  <c r="F99" i="1"/>
  <c r="G99" i="1"/>
  <c r="E99" i="1"/>
  <c r="F95" i="1"/>
  <c r="G95" i="1"/>
  <c r="F92" i="1"/>
  <c r="G92" i="1"/>
  <c r="F90" i="1"/>
  <c r="G90" i="1"/>
  <c r="F88" i="1"/>
  <c r="G88" i="1"/>
  <c r="F86" i="1"/>
  <c r="G86" i="1"/>
  <c r="E95" i="1"/>
  <c r="E92" i="1"/>
  <c r="E90" i="1"/>
  <c r="E88" i="1"/>
  <c r="E86" i="1"/>
  <c r="F82" i="1"/>
  <c r="G82" i="1"/>
  <c r="F80" i="1"/>
  <c r="G80" i="1"/>
  <c r="H80" i="1"/>
  <c r="F78" i="1"/>
  <c r="G78" i="1"/>
  <c r="E82" i="1"/>
  <c r="E80" i="1"/>
  <c r="E78" i="1"/>
  <c r="G73" i="1"/>
  <c r="F73" i="1"/>
  <c r="E73" i="1"/>
  <c r="G71" i="1"/>
  <c r="F71" i="1"/>
  <c r="E71" i="1"/>
  <c r="H69" i="1"/>
  <c r="G69" i="1"/>
  <c r="F69" i="1"/>
  <c r="E69" i="1"/>
  <c r="F63" i="1"/>
  <c r="G63" i="1"/>
  <c r="E63" i="1"/>
  <c r="F61" i="1"/>
  <c r="G61" i="1"/>
  <c r="E61" i="1"/>
  <c r="F52" i="1"/>
  <c r="G52" i="1"/>
  <c r="E52" i="1"/>
  <c r="F47" i="1"/>
  <c r="G47" i="1"/>
  <c r="E47" i="1"/>
  <c r="F27" i="1"/>
  <c r="G27" i="1"/>
  <c r="E27" i="1"/>
  <c r="G15" i="1"/>
  <c r="F15" i="1"/>
  <c r="E15" i="1"/>
  <c r="F9" i="1"/>
  <c r="G9" i="1"/>
  <c r="E9" i="1"/>
  <c r="H103" i="1" l="1"/>
  <c r="E169" i="1"/>
  <c r="E236" i="1" s="1"/>
  <c r="E201" i="1"/>
  <c r="F188" i="1"/>
  <c r="F85" i="1"/>
  <c r="F76" i="1" s="1"/>
  <c r="F234" i="1"/>
  <c r="F138" i="1"/>
  <c r="G138" i="1"/>
  <c r="G134" i="1" s="1"/>
  <c r="F206" i="1"/>
  <c r="F237" i="1" s="1"/>
  <c r="H52" i="1"/>
  <c r="H92" i="1"/>
  <c r="H122" i="1"/>
  <c r="H154" i="1"/>
  <c r="G60" i="1"/>
  <c r="G59" i="1" s="1"/>
  <c r="F77" i="1"/>
  <c r="H169" i="1"/>
  <c r="H236" i="1" s="1"/>
  <c r="H63" i="1"/>
  <c r="H60" i="1" s="1"/>
  <c r="G160" i="1"/>
  <c r="G159" i="1" s="1"/>
  <c r="G169" i="1"/>
  <c r="G236" i="1" s="1"/>
  <c r="G201" i="1"/>
  <c r="G218" i="1"/>
  <c r="H148" i="1"/>
  <c r="F98" i="1"/>
  <c r="F238" i="1" s="1"/>
  <c r="G98" i="1"/>
  <c r="G238" i="1" s="1"/>
  <c r="G145" i="1"/>
  <c r="G144" i="1" s="1"/>
  <c r="E183" i="1"/>
  <c r="F183" i="1"/>
  <c r="H99" i="1"/>
  <c r="H106" i="1"/>
  <c r="H128" i="1"/>
  <c r="H127" i="1" s="1"/>
  <c r="H219" i="1"/>
  <c r="H218" i="1" s="1"/>
  <c r="H116" i="1"/>
  <c r="H113" i="1" s="1"/>
  <c r="H139" i="1"/>
  <c r="H209" i="1"/>
  <c r="H193" i="1"/>
  <c r="H192" i="1" s="1"/>
  <c r="H183" i="1"/>
  <c r="G183" i="1"/>
  <c r="H179" i="1"/>
  <c r="G179" i="1"/>
  <c r="H27" i="1"/>
  <c r="H47" i="1"/>
  <c r="H15" i="1"/>
  <c r="G8" i="1"/>
  <c r="G234" i="1" s="1"/>
  <c r="H9" i="1"/>
  <c r="F201" i="1"/>
  <c r="F60" i="1"/>
  <c r="F113" i="1"/>
  <c r="F112" i="1" s="1"/>
  <c r="E206" i="1"/>
  <c r="E237" i="1" s="1"/>
  <c r="H160" i="1"/>
  <c r="G206" i="1"/>
  <c r="G237" i="1" s="1"/>
  <c r="H206" i="1"/>
  <c r="H237" i="1" s="1"/>
  <c r="H201" i="1"/>
  <c r="F187" i="1"/>
  <c r="G188" i="1"/>
  <c r="G187" i="1" s="1"/>
  <c r="E188" i="1"/>
  <c r="E187" i="1" s="1"/>
  <c r="F169" i="1"/>
  <c r="F236" i="1" s="1"/>
  <c r="F160" i="1"/>
  <c r="E160" i="1"/>
  <c r="E159" i="1" s="1"/>
  <c r="F145" i="1"/>
  <c r="F144" i="1" s="1"/>
  <c r="E145" i="1"/>
  <c r="E144" i="1" s="1"/>
  <c r="F134" i="1"/>
  <c r="E134" i="1"/>
  <c r="G113" i="1"/>
  <c r="G112" i="1" s="1"/>
  <c r="E113" i="1"/>
  <c r="E112" i="1" s="1"/>
  <c r="E98" i="1"/>
  <c r="E238" i="1" s="1"/>
  <c r="H85" i="1"/>
  <c r="G85" i="1"/>
  <c r="E85" i="1"/>
  <c r="E239" i="1" s="1"/>
  <c r="H77" i="1"/>
  <c r="G77" i="1"/>
  <c r="E77" i="1"/>
  <c r="E60" i="1"/>
  <c r="F8" i="1"/>
  <c r="E8" i="1"/>
  <c r="E234" i="1" s="1"/>
  <c r="H112" i="1" l="1"/>
  <c r="H145" i="1"/>
  <c r="H144" i="1" s="1"/>
  <c r="H98" i="1"/>
  <c r="F239" i="1"/>
  <c r="F200" i="1"/>
  <c r="F199" i="1" s="1"/>
  <c r="H138" i="1"/>
  <c r="H134" i="1" s="1"/>
  <c r="H238" i="1"/>
  <c r="G240" i="1"/>
  <c r="G76" i="1"/>
  <c r="F7" i="1"/>
  <c r="F6" i="1" s="1"/>
  <c r="E59" i="1"/>
  <c r="E240" i="1"/>
  <c r="H59" i="1"/>
  <c r="H240" i="1"/>
  <c r="H159" i="1"/>
  <c r="G7" i="1"/>
  <c r="G6" i="1" s="1"/>
  <c r="F235" i="1"/>
  <c r="E7" i="1"/>
  <c r="E235" i="1"/>
  <c r="E200" i="1"/>
  <c r="E199" i="1" s="1"/>
  <c r="F59" i="1"/>
  <c r="F240" i="1"/>
  <c r="G239" i="1"/>
  <c r="H239" i="1"/>
  <c r="G235" i="1"/>
  <c r="H235" i="1"/>
  <c r="H188" i="1"/>
  <c r="H187" i="1" s="1"/>
  <c r="G200" i="1"/>
  <c r="G199" i="1" s="1"/>
  <c r="G75" i="1"/>
  <c r="H8" i="1"/>
  <c r="H234" i="1" s="1"/>
  <c r="H200" i="1"/>
  <c r="H199" i="1" s="1"/>
  <c r="H76" i="1"/>
  <c r="F159" i="1"/>
  <c r="F75" i="1" s="1"/>
  <c r="E76" i="1"/>
  <c r="E75" i="1" s="1"/>
  <c r="E6" i="1" l="1"/>
  <c r="E5" i="1" s="1"/>
  <c r="H7" i="1"/>
  <c r="H6" i="1" s="1"/>
  <c r="G241" i="1"/>
  <c r="F241" i="1"/>
  <c r="F243" i="1" s="1"/>
  <c r="E241" i="1"/>
  <c r="H75" i="1"/>
  <c r="H241" i="1"/>
  <c r="G5" i="1"/>
  <c r="G4" i="1" s="1"/>
  <c r="G3" i="1" s="1"/>
  <c r="G2" i="1" s="1"/>
  <c r="F5" i="1"/>
  <c r="H5" i="1" l="1"/>
  <c r="H4" i="1" s="1"/>
  <c r="H3" i="1" s="1"/>
  <c r="H2" i="1" s="1"/>
  <c r="H243" i="1" s="1"/>
  <c r="G243" i="1"/>
  <c r="E4" i="1"/>
  <c r="E3" i="1" l="1"/>
  <c r="E2" i="1" l="1"/>
  <c r="E243" i="1" s="1"/>
</calcChain>
</file>

<file path=xl/sharedStrings.xml><?xml version="1.0" encoding="utf-8"?>
<sst xmlns="http://schemas.openxmlformats.org/spreadsheetml/2006/main" count="893" uniqueCount="245">
  <si>
    <t>Aktivnost</t>
  </si>
  <si>
    <t>Izvor fin.</t>
  </si>
  <si>
    <t>Konto</t>
  </si>
  <si>
    <t>Naziv</t>
  </si>
  <si>
    <t>Godišnji plan</t>
  </si>
  <si>
    <t>Ostvarenje</t>
  </si>
  <si>
    <t>UPRAVNI ODJEL ZA OBRAZOVANJE, ŠPORT, SOCIJALNU SKRB I CIVILNO DRUŠTVO</t>
  </si>
  <si>
    <t>31</t>
  </si>
  <si>
    <t>OSNOVNO ŠKOLSTVO</t>
  </si>
  <si>
    <t>OŠ IVANA GUNDULIĆA DUBROVNIK</t>
  </si>
  <si>
    <t>18054</t>
  </si>
  <si>
    <t>DECENTRALIZIRANE FUNKCIJE- MINIMALNI FINANCIJSKI STANDARD</t>
  </si>
  <si>
    <t>18054001</t>
  </si>
  <si>
    <t>MATERIJALNI I FINANCIJSKI RASHODI</t>
  </si>
  <si>
    <t>Potpore za decentralizirane izdatke</t>
  </si>
  <si>
    <t>321</t>
  </si>
  <si>
    <t>Naknade troškova zaposlenima</t>
  </si>
  <si>
    <t>32111</t>
  </si>
  <si>
    <t>Dnevnice za službeni put u zemlji</t>
  </si>
  <si>
    <t>32113</t>
  </si>
  <si>
    <t>Naknade za smještaj na službenom putu u zemlji</t>
  </si>
  <si>
    <t>32115</t>
  </si>
  <si>
    <t>Naknade za prijevoz na službenom putu u zemlji</t>
  </si>
  <si>
    <t>32131</t>
  </si>
  <si>
    <t>Seminari, savjetovanja i simpoziji</t>
  </si>
  <si>
    <t>32132</t>
  </si>
  <si>
    <t>Tečajevi i stručni ispiti</t>
  </si>
  <si>
    <t>322</t>
  </si>
  <si>
    <t>Rashodi za materijal i energiju</t>
  </si>
  <si>
    <t>32211</t>
  </si>
  <si>
    <t>Uredski materijal</t>
  </si>
  <si>
    <t>32212</t>
  </si>
  <si>
    <t>Literatura (publikacije, časopisi, glasila, knjige i ostalo)</t>
  </si>
  <si>
    <t>32214</t>
  </si>
  <si>
    <t>Materijal i sredstva za čišćenje i održavanje</t>
  </si>
  <si>
    <t>32216</t>
  </si>
  <si>
    <t>Materijal za higijenske potrebe i njegu</t>
  </si>
  <si>
    <t>32219</t>
  </si>
  <si>
    <t>Ostali materijal za potrebe redovnog poslovanja</t>
  </si>
  <si>
    <t>32231</t>
  </si>
  <si>
    <t>Električna energija</t>
  </si>
  <si>
    <t>32234</t>
  </si>
  <si>
    <t>Motorni benzin i dizel gorivo</t>
  </si>
  <si>
    <t>32241</t>
  </si>
  <si>
    <t>Materijal i dijelovi za tekuće i inveticijsko održavanje građevinskih objekata</t>
  </si>
  <si>
    <t>32242</t>
  </si>
  <si>
    <t>Materijal i dijelovi za tekuće i investicijsko održavanje postrojenja i opreme</t>
  </si>
  <si>
    <t>32251</t>
  </si>
  <si>
    <t>Sitni inventar</t>
  </si>
  <si>
    <t>32271</t>
  </si>
  <si>
    <t>Službena, radna i zaštitna odjeća i obuća</t>
  </si>
  <si>
    <t>323</t>
  </si>
  <si>
    <t>Rashodi za usluge</t>
  </si>
  <si>
    <t>32311</t>
  </si>
  <si>
    <t>Usluge telefona, telefaksa</t>
  </si>
  <si>
    <t>32312</t>
  </si>
  <si>
    <t>Usluge interneta</t>
  </si>
  <si>
    <t>32313</t>
  </si>
  <si>
    <t>Poštarina (pisma, tiskanice i sl.)</t>
  </si>
  <si>
    <t>32319</t>
  </si>
  <si>
    <t>Ostale usluge za komunikaciju i prijevoz</t>
  </si>
  <si>
    <t>32321</t>
  </si>
  <si>
    <t>Usluge tekućeg i investicijskog održavanja građevinskih objekata</t>
  </si>
  <si>
    <t>32322</t>
  </si>
  <si>
    <t>Usluge tekućeg i investicijskog održavanja postrojenja i opreme</t>
  </si>
  <si>
    <t>32341</t>
  </si>
  <si>
    <t>Opskrba vodom</t>
  </si>
  <si>
    <t>32342</t>
  </si>
  <si>
    <t>Iznošenje i odvoz smeća</t>
  </si>
  <si>
    <t>32343</t>
  </si>
  <si>
    <t>Deratizacija i dezinsekcija</t>
  </si>
  <si>
    <t>32349</t>
  </si>
  <si>
    <t>Ostale komunalne usluge</t>
  </si>
  <si>
    <t>32353</t>
  </si>
  <si>
    <t>Najamnine za opremu</t>
  </si>
  <si>
    <t>32361</t>
  </si>
  <si>
    <t>Obvezni i preventivni zdravstveni pregledi zaposlenika</t>
  </si>
  <si>
    <t>32371</t>
  </si>
  <si>
    <t>Autorski honorari</t>
  </si>
  <si>
    <t>32379</t>
  </si>
  <si>
    <t>Ostale intelektualne usluge</t>
  </si>
  <si>
    <t>32381</t>
  </si>
  <si>
    <t>Usluge ažuriranja računalnih baza</t>
  </si>
  <si>
    <t>32389</t>
  </si>
  <si>
    <t>Ostale računalne usluge</t>
  </si>
  <si>
    <t>32391</t>
  </si>
  <si>
    <t>Grafičke i tiskarske usluge, usluge kopiranja i uvezivanja i slično</t>
  </si>
  <si>
    <t>32396</t>
  </si>
  <si>
    <t>Usluge čuvanja imovine i obveza</t>
  </si>
  <si>
    <t>32399</t>
  </si>
  <si>
    <t>Ostale nespomenute usluge</t>
  </si>
  <si>
    <t>329</t>
  </si>
  <si>
    <t>Ostali nespomenuti rashodi poslovanja</t>
  </si>
  <si>
    <t>32922</t>
  </si>
  <si>
    <t>Premije osiguranja ostale imovine</t>
  </si>
  <si>
    <t>32931</t>
  </si>
  <si>
    <t>Reprezentacija</t>
  </si>
  <si>
    <t>32941</t>
  </si>
  <si>
    <t>Tuzemne članarine</t>
  </si>
  <si>
    <t>32999</t>
  </si>
  <si>
    <t>343</t>
  </si>
  <si>
    <t>Ostali financijski rashodi</t>
  </si>
  <si>
    <t>34311</t>
  </si>
  <si>
    <t>Usluge banaka</t>
  </si>
  <si>
    <t>34312</t>
  </si>
  <si>
    <t>Usluge platnog prometa</t>
  </si>
  <si>
    <t>18054004</t>
  </si>
  <si>
    <t>REDOVNA DJELATNOST OSNOVNOG OBRAZOVANJA</t>
  </si>
  <si>
    <t>49</t>
  </si>
  <si>
    <t>Pomoći iz državnog proračuna za plaće te ostale rashode za zaposlene</t>
  </si>
  <si>
    <t>311</t>
  </si>
  <si>
    <t>Plaće</t>
  </si>
  <si>
    <t>31111</t>
  </si>
  <si>
    <t>Plaće za zaposlene</t>
  </si>
  <si>
    <t>312</t>
  </si>
  <si>
    <t>Ostali rashodi za zaposlene</t>
  </si>
  <si>
    <t>31212</t>
  </si>
  <si>
    <t>Nagrade</t>
  </si>
  <si>
    <t>31214</t>
  </si>
  <si>
    <t>Otpremnine</t>
  </si>
  <si>
    <t>31215</t>
  </si>
  <si>
    <t>Naknade za bolest, invalidnost i smrtni slučaj</t>
  </si>
  <si>
    <t>31216</t>
  </si>
  <si>
    <t>Regres za godišnji odmor</t>
  </si>
  <si>
    <t>31219</t>
  </si>
  <si>
    <t>Ostali nenavedeni rashodi za zaposlene</t>
  </si>
  <si>
    <t>313</t>
  </si>
  <si>
    <t>Doprinosi na plaće</t>
  </si>
  <si>
    <t>31321</t>
  </si>
  <si>
    <t>Doprinosi za obvezno zdravstveno osiguranje</t>
  </si>
  <si>
    <t>32121</t>
  </si>
  <si>
    <t>Naknade za prijevoz na posao i s posla</t>
  </si>
  <si>
    <t>32955</t>
  </si>
  <si>
    <t>Novčana naknada poslodavca zbog nezapošljavanja osoba s invaliditetom</t>
  </si>
  <si>
    <t>18055</t>
  </si>
  <si>
    <t>18055002</t>
  </si>
  <si>
    <t>OSTALI PROJEKTI U OSNOVNOM ŠKOLSTVU</t>
  </si>
  <si>
    <t>11</t>
  </si>
  <si>
    <t>Opći prihodi i primici</t>
  </si>
  <si>
    <t>372</t>
  </si>
  <si>
    <t>Ostale naknade građanima i kućanstvima iz proračuna</t>
  </si>
  <si>
    <t>37219</t>
  </si>
  <si>
    <t>Ostale naknade iz proračuna u novcu</t>
  </si>
  <si>
    <t>37221</t>
  </si>
  <si>
    <t>Sufinanciranje cijene prijevoza</t>
  </si>
  <si>
    <t>29</t>
  </si>
  <si>
    <t>Višak / manjak  prihoda proračunskih korisnika</t>
  </si>
  <si>
    <t>32354</t>
  </si>
  <si>
    <t>Licence</t>
  </si>
  <si>
    <t>55</t>
  </si>
  <si>
    <t>Donacije i ostali namjenski prihodi proračunskih korisnika</t>
  </si>
  <si>
    <t>18055006</t>
  </si>
  <si>
    <t>PRODUŽENI BORAVAK</t>
  </si>
  <si>
    <t>32224</t>
  </si>
  <si>
    <t>Namirnice</t>
  </si>
  <si>
    <t>32229</t>
  </si>
  <si>
    <t>Ostali materijal i sirovine</t>
  </si>
  <si>
    <t>32233</t>
  </si>
  <si>
    <t>Plin</t>
  </si>
  <si>
    <t>18055021</t>
  </si>
  <si>
    <t>TEKUĆE I INVESTICIJSKO ODRŽAVANJE IZNAD MINIMALNOG STANDARDA</t>
  </si>
  <si>
    <t>18055023</t>
  </si>
  <si>
    <t>STRUČNO RAZVOJNE SLUŽBE</t>
  </si>
  <si>
    <t>18055036</t>
  </si>
  <si>
    <t>ASISTENT U NASTAVI</t>
  </si>
  <si>
    <t>44</t>
  </si>
  <si>
    <t>EU fondovi-pomoći</t>
  </si>
  <si>
    <t>18055039</t>
  </si>
  <si>
    <t>NABAVA ŠKOLSKIH UDŽBENIKA</t>
  </si>
  <si>
    <t>424</t>
  </si>
  <si>
    <t>Knjige, umjetnička djela i ostale izložbene vrijednosti</t>
  </si>
  <si>
    <t>42411</t>
  </si>
  <si>
    <t>Knjige u knjižnici</t>
  </si>
  <si>
    <t>18055040</t>
  </si>
  <si>
    <t>SHEMA ŠKOLSKOG VOĆA</t>
  </si>
  <si>
    <t>18056</t>
  </si>
  <si>
    <t>KAPITALNO ULAGANJE U ŠKOLSTVO - MINIMALNI FINANCIJSKI STANDARD</t>
  </si>
  <si>
    <t>18056001</t>
  </si>
  <si>
    <t>ULAGANJE U ŠKOLSKE ZGRADE</t>
  </si>
  <si>
    <t>452</t>
  </si>
  <si>
    <t>Dodatna ulaganja na postrojenjima i opremi</t>
  </si>
  <si>
    <t>45211</t>
  </si>
  <si>
    <t>18056002</t>
  </si>
  <si>
    <t>ŠKOLSKA OPREMA</t>
  </si>
  <si>
    <t>422</t>
  </si>
  <si>
    <t>Postrojenja i oprema</t>
  </si>
  <si>
    <t>42211</t>
  </si>
  <si>
    <t>Računala i računalna oprema</t>
  </si>
  <si>
    <t>18057</t>
  </si>
  <si>
    <t>KAPITALNO ULAGANJE U ŠKOLSTVO - IZNAD MINIMALNOG FINANCIJSKOG STANDARDA</t>
  </si>
  <si>
    <t>18057001</t>
  </si>
  <si>
    <t>42231</t>
  </si>
  <si>
    <t>Oprema za grijanje, ventilaciju i hlađenje</t>
  </si>
  <si>
    <t>25</t>
  </si>
  <si>
    <t>Vlastiti prihodi proračunskih korisnika</t>
  </si>
  <si>
    <t>42212</t>
  </si>
  <si>
    <t>Uredski namještaj</t>
  </si>
  <si>
    <t>42222</t>
  </si>
  <si>
    <t>Telefoni i ostali komunikacijski uređaji</t>
  </si>
  <si>
    <t>42271</t>
  </si>
  <si>
    <t>Uređaji</t>
  </si>
  <si>
    <t>42273</t>
  </si>
  <si>
    <t>Oprema</t>
  </si>
  <si>
    <t>42261</t>
  </si>
  <si>
    <t>Sportska oprema</t>
  </si>
  <si>
    <t>povećanje/smanjenje
(+/-)</t>
  </si>
  <si>
    <t>Konačni plan</t>
  </si>
  <si>
    <t>OŠ IVANA GUNDULIĆA</t>
  </si>
  <si>
    <t>Naziv Konto</t>
  </si>
  <si>
    <t>PLAN 2020.</t>
  </si>
  <si>
    <t>64132</t>
  </si>
  <si>
    <t>Kamate na depozite po viđenju</t>
  </si>
  <si>
    <t>66141</t>
  </si>
  <si>
    <t>Prihodi od prodanih proizvoda</t>
  </si>
  <si>
    <t>66151</t>
  </si>
  <si>
    <t>Prihodi od pruženih usluga</t>
  </si>
  <si>
    <t>72119</t>
  </si>
  <si>
    <t>Ostali stambeni objekti</t>
  </si>
  <si>
    <t>92211</t>
  </si>
  <si>
    <t>Višak prihoda poslovanja</t>
  </si>
  <si>
    <t>63612</t>
  </si>
  <si>
    <t>Tekuće pomoći proračunskim korisnicima iz proračuna koji im nije nadležan</t>
  </si>
  <si>
    <t>63613</t>
  </si>
  <si>
    <t>Tekuće pomoći proračunskim korisnicima iz proračuna JLP(R)S koji im nije nadležan</t>
  </si>
  <si>
    <t>63622</t>
  </si>
  <si>
    <t>Kapitalne pomoći iz državnog proračuna proračunskim korisnicima proračuna JLP(R)S</t>
  </si>
  <si>
    <t>63812</t>
  </si>
  <si>
    <t>Tekuće pomoći iz proračuna JLP(R)S temeljem prijenosa EU sredstava</t>
  </si>
  <si>
    <t>65264</t>
  </si>
  <si>
    <t>Sufinanciranje cijene usluge, participacije i slično</t>
  </si>
  <si>
    <t>65269</t>
  </si>
  <si>
    <t>Ostali nespomenuti prihodi po posebnim propisima</t>
  </si>
  <si>
    <t>66313</t>
  </si>
  <si>
    <t>Tekuće donacije od trgovačkih društava</t>
  </si>
  <si>
    <t>UKUPNO:</t>
  </si>
  <si>
    <t>TEKUĆE I INVESTICIJSKO ODRŽAVANJE- MINIMALNI FINANCIJSKI STANDARD</t>
  </si>
  <si>
    <t>OSNOVNA ŠKOLA IVANA GUNDULIĆA</t>
  </si>
  <si>
    <t>DUBROVNIK</t>
  </si>
  <si>
    <t>REBALANS FINANCIJSKOG PLANA ZA 2020. GODINU</t>
  </si>
  <si>
    <t>povećanje/
smanjenje
(+/-)</t>
  </si>
  <si>
    <t>Prihodi</t>
  </si>
  <si>
    <t>DECENTRALIZIRANE FUNKCIJE - IZNAD MIN. FINANCIJSKOG STANDARDA</t>
  </si>
  <si>
    <t>Ravnateljica:</t>
  </si>
  <si>
    <t>Vedrana Elez</t>
  </si>
  <si>
    <t>Prosinac, 2020.g.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</si>
</sst>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#,##0.00#####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DDEBF7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0" fillId="3" borderId="0" xfId="0" applyFill="1"/>
    <xf numFmtId="164" fontId="0" fillId="3" borderId="0" xfId="0" applyNumberFormat="1" applyFill="1" applyAlignment="1">
      <alignment horizontal="right"/>
    </xf>
    <xf numFmtId="164" fontId="0" fillId="0" borderId="0" xfId="0" applyNumberFormat="1" applyAlignment="1">
      <alignment horizontal="right"/>
    </xf>
    <xf numFmtId="0" fontId="3" fillId="0" borderId="0" xfId="0" applyFont="1"/>
    <xf numFmtId="164" fontId="3" fillId="0" borderId="0" xfId="0" applyNumberFormat="1" applyFont="1" applyAlignment="1">
      <alignment horizontal="right"/>
    </xf>
    <xf numFmtId="0" fontId="3" fillId="3" borderId="0" xfId="0" applyFont="1" applyFill="1"/>
    <xf numFmtId="164" fontId="3" fillId="3" borderId="0" xfId="0" applyNumberFormat="1" applyFont="1" applyFill="1" applyAlignment="1">
      <alignment horizontal="right"/>
    </xf>
    <xf numFmtId="0" fontId="0" fillId="0" borderId="0" xfId="0" applyFill="1"/>
    <xf numFmtId="0" fontId="0" fillId="0" borderId="3" xfId="0" applyBorder="1" applyAlignment="1">
      <alignment vertical="center" wrapText="1"/>
    </xf>
    <xf numFmtId="4" fontId="0" fillId="0" borderId="3" xfId="0" applyNumberFormat="1" applyBorder="1" applyAlignment="1">
      <alignment vertical="center"/>
    </xf>
    <xf numFmtId="0" fontId="3" fillId="0" borderId="3" xfId="0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vertical="center"/>
    </xf>
    <xf numFmtId="4" fontId="0" fillId="0" borderId="0" xfId="0" applyNumberFormat="1"/>
    <xf numFmtId="164" fontId="0" fillId="0" borderId="0" xfId="0" applyNumberFormat="1" applyFill="1"/>
    <xf numFmtId="4" fontId="0" fillId="0" borderId="0" xfId="0" applyNumberFormat="1" applyFill="1"/>
    <xf numFmtId="4" fontId="3" fillId="0" borderId="0" xfId="0" applyNumberFormat="1" applyFont="1"/>
    <xf numFmtId="0" fontId="1" fillId="0" borderId="0" xfId="1" applyAlignment="1">
      <alignment horizontal="center" vertical="center"/>
    </xf>
    <xf numFmtId="0" fontId="1" fillId="0" borderId="0" xfId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wrapText="1"/>
    </xf>
    <xf numFmtId="0" fontId="2" fillId="4" borderId="3" xfId="0" applyFont="1" applyFill="1" applyBorder="1" applyAlignment="1" applyProtection="1">
      <alignment horizontal="center" wrapText="1"/>
      <protection locked="0"/>
    </xf>
    <xf numFmtId="0" fontId="2" fillId="0" borderId="3" xfId="0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0" fontId="0" fillId="0" borderId="3" xfId="0" applyFill="1" applyBorder="1"/>
    <xf numFmtId="4" fontId="0" fillId="0" borderId="3" xfId="0" applyNumberFormat="1" applyFill="1" applyBorder="1" applyAlignment="1">
      <alignment horizontal="right"/>
    </xf>
    <xf numFmtId="0" fontId="2" fillId="2" borderId="3" xfId="0" applyFont="1" applyFill="1" applyBorder="1"/>
    <xf numFmtId="4" fontId="2" fillId="2" borderId="3" xfId="0" applyNumberFormat="1" applyFont="1" applyFill="1" applyBorder="1"/>
    <xf numFmtId="0" fontId="0" fillId="0" borderId="4" xfId="0" applyFill="1" applyBorder="1"/>
    <xf numFmtId="4" fontId="0" fillId="0" borderId="4" xfId="0" applyNumberFormat="1" applyFill="1" applyBorder="1" applyAlignment="1">
      <alignment horizontal="right"/>
    </xf>
    <xf numFmtId="0" fontId="0" fillId="0" borderId="5" xfId="0" applyBorder="1"/>
    <xf numFmtId="4" fontId="0" fillId="0" borderId="5" xfId="0" applyNumberFormat="1" applyBorder="1" applyAlignment="1">
      <alignment horizontal="right"/>
    </xf>
    <xf numFmtId="0" fontId="0" fillId="0" borderId="5" xfId="0" applyFill="1" applyBorder="1"/>
    <xf numFmtId="4" fontId="0" fillId="0" borderId="5" xfId="0" applyNumberFormat="1" applyFill="1" applyBorder="1" applyAlignment="1">
      <alignment horizontal="right"/>
    </xf>
    <xf numFmtId="0" fontId="0" fillId="0" borderId="6" xfId="0" applyFill="1" applyBorder="1"/>
    <xf numFmtId="4" fontId="0" fillId="0" borderId="6" xfId="0" applyNumberFormat="1" applyFill="1" applyBorder="1" applyAlignment="1">
      <alignment horizontal="right"/>
    </xf>
    <xf numFmtId="0" fontId="2" fillId="0" borderId="2" xfId="0" applyFont="1" applyFill="1" applyBorder="1"/>
    <xf numFmtId="0" fontId="2" fillId="0" borderId="0" xfId="0" applyFont="1" applyFill="1" applyBorder="1"/>
    <xf numFmtId="0" fontId="7" fillId="0" borderId="0" xfId="0" applyFont="1" applyFill="1" applyBorder="1"/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32"/>
  <sheetViews>
    <sheetView tabSelected="1" view="pageBreakPreview" zoomScale="60" zoomScaleNormal="100" workbookViewId="0">
      <selection activeCell="A29" sqref="A29"/>
    </sheetView>
  </sheetViews>
  <sheetFormatPr defaultRowHeight="14.4" x14ac:dyDescent="0.3"/>
  <cols>
    <col min="1" max="16384" width="8.88671875" style="18"/>
  </cols>
  <sheetData>
    <row r="1" spans="1:9" x14ac:dyDescent="0.3">
      <c r="A1" s="17"/>
      <c r="B1" s="17"/>
      <c r="C1" s="17"/>
      <c r="D1" s="17"/>
      <c r="E1" s="17"/>
      <c r="F1" s="17"/>
      <c r="G1" s="17"/>
    </row>
    <row r="2" spans="1:9" ht="25.8" x14ac:dyDescent="0.3">
      <c r="A2" s="43" t="s">
        <v>236</v>
      </c>
      <c r="B2" s="43"/>
      <c r="C2" s="43"/>
      <c r="D2" s="43"/>
      <c r="E2" s="43"/>
      <c r="F2" s="43"/>
      <c r="G2" s="43"/>
      <c r="H2" s="43"/>
      <c r="I2" s="43"/>
    </row>
    <row r="3" spans="1:9" ht="25.8" x14ac:dyDescent="0.3">
      <c r="A3" s="43" t="s">
        <v>237</v>
      </c>
      <c r="B3" s="43"/>
      <c r="C3" s="43"/>
      <c r="D3" s="43"/>
      <c r="E3" s="43"/>
      <c r="F3" s="43"/>
      <c r="G3" s="43"/>
      <c r="H3" s="43"/>
      <c r="I3" s="43"/>
    </row>
    <row r="4" spans="1:9" x14ac:dyDescent="0.3">
      <c r="A4" s="17"/>
      <c r="B4" s="17"/>
      <c r="C4" s="17"/>
      <c r="D4" s="17"/>
      <c r="E4" s="17"/>
      <c r="F4" s="17"/>
      <c r="G4" s="17"/>
    </row>
    <row r="7" spans="1:9" x14ac:dyDescent="0.3">
      <c r="A7" s="17"/>
      <c r="B7" s="17"/>
      <c r="C7" s="17"/>
      <c r="D7" s="17"/>
      <c r="E7" s="17"/>
      <c r="F7" s="17"/>
      <c r="G7" s="17"/>
    </row>
    <row r="8" spans="1:9" x14ac:dyDescent="0.3">
      <c r="A8" s="17"/>
      <c r="B8" s="17"/>
      <c r="C8" s="17"/>
      <c r="D8" s="17"/>
      <c r="E8" s="17"/>
      <c r="F8" s="17"/>
      <c r="G8" s="17"/>
    </row>
    <row r="9" spans="1:9" x14ac:dyDescent="0.3">
      <c r="A9" s="17"/>
      <c r="B9" s="17"/>
      <c r="C9" s="17"/>
      <c r="D9" s="17"/>
      <c r="E9" s="17"/>
      <c r="F9" s="17"/>
      <c r="G9" s="17"/>
    </row>
    <row r="11" spans="1:9" ht="23.4" x14ac:dyDescent="0.3">
      <c r="A11" s="44" t="s">
        <v>238</v>
      </c>
      <c r="B11" s="44"/>
      <c r="C11" s="44"/>
      <c r="D11" s="44"/>
      <c r="E11" s="44"/>
      <c r="F11" s="44"/>
      <c r="G11" s="44"/>
      <c r="H11" s="44"/>
      <c r="I11" s="44"/>
    </row>
    <row r="12" spans="1:9" x14ac:dyDescent="0.3">
      <c r="A12" s="17"/>
      <c r="B12" s="17"/>
      <c r="C12" s="17"/>
      <c r="D12" s="17"/>
      <c r="E12" s="17"/>
      <c r="F12" s="17"/>
      <c r="G12" s="17"/>
    </row>
    <row r="14" spans="1:9" x14ac:dyDescent="0.3">
      <c r="A14" s="17"/>
      <c r="B14" s="17"/>
      <c r="C14" s="17"/>
      <c r="D14" s="17"/>
      <c r="E14" s="17"/>
      <c r="F14" s="17"/>
      <c r="G14" s="17"/>
    </row>
    <row r="15" spans="1:9" x14ac:dyDescent="0.3">
      <c r="A15" s="17"/>
      <c r="B15" s="17"/>
      <c r="C15" s="17"/>
      <c r="D15" s="17"/>
      <c r="E15" s="17"/>
      <c r="F15" s="17"/>
      <c r="G15" s="17"/>
    </row>
    <row r="16" spans="1:9" x14ac:dyDescent="0.3">
      <c r="A16" s="17"/>
      <c r="B16" s="17"/>
      <c r="C16" s="17"/>
      <c r="D16" s="17"/>
      <c r="E16" s="17"/>
      <c r="F16" s="17"/>
      <c r="G16" s="17"/>
    </row>
    <row r="17" spans="1:9" x14ac:dyDescent="0.3">
      <c r="A17" s="17"/>
      <c r="B17" s="17"/>
      <c r="C17" s="17"/>
      <c r="D17" s="17"/>
      <c r="E17" s="17"/>
      <c r="F17" s="17"/>
      <c r="G17" s="17"/>
    </row>
    <row r="18" spans="1:9" x14ac:dyDescent="0.3">
      <c r="A18" s="17"/>
      <c r="B18" s="17"/>
      <c r="C18" s="17"/>
      <c r="D18" s="17"/>
      <c r="E18" s="17"/>
      <c r="F18" s="17"/>
      <c r="G18" s="17"/>
    </row>
    <row r="19" spans="1:9" x14ac:dyDescent="0.3">
      <c r="A19" s="17"/>
      <c r="B19" s="17"/>
      <c r="C19" s="17"/>
      <c r="D19" s="17"/>
      <c r="E19" s="17"/>
      <c r="F19" s="17"/>
      <c r="G19" s="17"/>
    </row>
    <row r="20" spans="1:9" x14ac:dyDescent="0.3">
      <c r="A20" s="17"/>
      <c r="B20" s="17"/>
      <c r="C20" s="17"/>
      <c r="D20" s="17"/>
      <c r="E20" s="17"/>
      <c r="F20" s="17"/>
      <c r="G20" s="17"/>
    </row>
    <row r="21" spans="1:9" x14ac:dyDescent="0.3">
      <c r="A21" s="17"/>
      <c r="B21" s="17"/>
      <c r="C21" s="17"/>
      <c r="D21" s="17"/>
      <c r="E21" s="17"/>
      <c r="F21" s="17"/>
      <c r="G21" s="17"/>
    </row>
    <row r="22" spans="1:9" x14ac:dyDescent="0.3">
      <c r="A22" s="17"/>
      <c r="B22" s="17"/>
      <c r="C22" s="17"/>
      <c r="D22" s="17"/>
      <c r="E22" s="17"/>
      <c r="F22" s="17"/>
      <c r="G22" s="17"/>
    </row>
    <row r="24" spans="1:9" x14ac:dyDescent="0.3">
      <c r="A24" s="17"/>
      <c r="B24" s="17"/>
      <c r="C24" s="17"/>
      <c r="D24" s="17"/>
      <c r="E24" s="17"/>
      <c r="F24" s="17"/>
      <c r="G24" s="17"/>
    </row>
    <row r="25" spans="1:9" x14ac:dyDescent="0.3">
      <c r="A25" s="17"/>
      <c r="B25" s="17"/>
      <c r="C25" s="17"/>
      <c r="D25" s="17"/>
      <c r="E25" s="17"/>
      <c r="F25" s="17"/>
      <c r="G25" s="17"/>
    </row>
    <row r="26" spans="1:9" x14ac:dyDescent="0.3">
      <c r="A26" s="17"/>
      <c r="B26" s="17"/>
      <c r="C26" s="17"/>
      <c r="D26" s="17"/>
      <c r="E26" s="17"/>
      <c r="F26" s="17"/>
      <c r="G26" s="17"/>
    </row>
    <row r="27" spans="1:9" x14ac:dyDescent="0.3">
      <c r="A27" s="17"/>
      <c r="B27" s="17"/>
      <c r="C27" s="17"/>
      <c r="D27" s="17"/>
      <c r="E27" s="17"/>
      <c r="F27" s="17"/>
      <c r="G27" s="17"/>
    </row>
    <row r="28" spans="1:9" ht="15.6" x14ac:dyDescent="0.3">
      <c r="A28" s="45" t="s">
        <v>244</v>
      </c>
      <c r="B28" s="45"/>
      <c r="C28" s="45"/>
      <c r="D28" s="45"/>
      <c r="E28" s="45"/>
      <c r="F28" s="45"/>
      <c r="G28" s="45"/>
      <c r="H28" s="45"/>
      <c r="I28" s="45"/>
    </row>
    <row r="29" spans="1:9" x14ac:dyDescent="0.3">
      <c r="A29" s="17"/>
      <c r="B29" s="17"/>
      <c r="C29" s="17"/>
      <c r="D29" s="17"/>
      <c r="E29" s="17"/>
      <c r="F29" s="17"/>
      <c r="G29" s="17"/>
    </row>
    <row r="30" spans="1:9" x14ac:dyDescent="0.3">
      <c r="A30" s="17"/>
      <c r="B30" s="17"/>
      <c r="C30" s="17"/>
      <c r="D30" s="17"/>
      <c r="E30" s="17"/>
      <c r="F30" s="17"/>
      <c r="G30" s="17"/>
    </row>
    <row r="31" spans="1:9" x14ac:dyDescent="0.3">
      <c r="A31" s="17"/>
      <c r="B31" s="17"/>
      <c r="C31" s="17"/>
      <c r="D31" s="17"/>
      <c r="E31" s="17"/>
      <c r="F31" s="17"/>
      <c r="G31" s="17"/>
    </row>
    <row r="32" spans="1:9" x14ac:dyDescent="0.3">
      <c r="A32" s="17"/>
      <c r="B32" s="17"/>
      <c r="C32" s="17"/>
      <c r="D32" s="17"/>
      <c r="E32" s="17"/>
      <c r="F32" s="17"/>
      <c r="G32" s="17"/>
    </row>
  </sheetData>
  <mergeCells count="4">
    <mergeCell ref="A2:I2"/>
    <mergeCell ref="A3:I3"/>
    <mergeCell ref="A11:I11"/>
    <mergeCell ref="A28:I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43"/>
  <sheetViews>
    <sheetView zoomScaleNormal="100" workbookViewId="0">
      <pane ySplit="1" topLeftCell="A32" activePane="bottomLeft" state="frozen"/>
      <selection pane="bottomLeft" activeCell="D58" sqref="D58"/>
    </sheetView>
  </sheetViews>
  <sheetFormatPr defaultRowHeight="14.4" x14ac:dyDescent="0.3"/>
  <cols>
    <col min="1" max="1" width="9.88671875" bestFit="1" customWidth="1" collapsed="1"/>
    <col min="2" max="2" width="5.6640625" customWidth="1" collapsed="1"/>
    <col min="3" max="3" width="6.88671875" bestFit="1" customWidth="1" collapsed="1"/>
    <col min="4" max="4" width="77" bestFit="1" customWidth="1" collapsed="1"/>
    <col min="5" max="5" width="14.77734375" bestFit="1" customWidth="1" collapsed="1"/>
    <col min="6" max="6" width="14.77734375" hidden="1" customWidth="1" collapsed="1"/>
    <col min="7" max="7" width="12.44140625" customWidth="1"/>
    <col min="8" max="8" width="16.88671875" customWidth="1"/>
    <col min="9" max="9" width="15.109375" style="13" bestFit="1" customWidth="1"/>
    <col min="10" max="10" width="11.109375" style="13" bestFit="1" customWidth="1"/>
  </cols>
  <sheetData>
    <row r="1" spans="1:10" ht="45" customHeight="1" x14ac:dyDescent="0.3">
      <c r="A1" s="19" t="s">
        <v>0</v>
      </c>
      <c r="B1" s="20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20" t="s">
        <v>239</v>
      </c>
      <c r="H1" s="21" t="s">
        <v>206</v>
      </c>
    </row>
    <row r="2" spans="1:10" x14ac:dyDescent="0.3">
      <c r="A2" s="1"/>
      <c r="B2" s="1"/>
      <c r="C2" s="1"/>
      <c r="D2" s="1"/>
      <c r="E2" s="2">
        <f>+E3</f>
        <v>17373000</v>
      </c>
      <c r="F2" s="2">
        <v>11775160.130000001</v>
      </c>
      <c r="G2" s="2">
        <f t="shared" ref="G2:H4" si="0">+G3</f>
        <v>-535100</v>
      </c>
      <c r="H2" s="2">
        <f t="shared" si="0"/>
        <v>16837900</v>
      </c>
    </row>
    <row r="3" spans="1:10" s="4" customFormat="1" x14ac:dyDescent="0.3">
      <c r="D3" s="4" t="s">
        <v>6</v>
      </c>
      <c r="E3" s="5">
        <f>+E4</f>
        <v>17373000</v>
      </c>
      <c r="F3" s="5">
        <v>11775160.130000001</v>
      </c>
      <c r="G3" s="5">
        <f t="shared" si="0"/>
        <v>-535100</v>
      </c>
      <c r="H3" s="5">
        <f t="shared" si="0"/>
        <v>16837900</v>
      </c>
      <c r="I3" s="13"/>
      <c r="J3" s="13"/>
    </row>
    <row r="4" spans="1:10" s="4" customFormat="1" x14ac:dyDescent="0.3">
      <c r="A4" s="6"/>
      <c r="B4" s="6"/>
      <c r="C4" s="6"/>
      <c r="D4" s="6" t="s">
        <v>8</v>
      </c>
      <c r="E4" s="7">
        <f>+E5</f>
        <v>17373000</v>
      </c>
      <c r="F4" s="7">
        <v>11775160.130000001</v>
      </c>
      <c r="G4" s="7">
        <f t="shared" si="0"/>
        <v>-535100</v>
      </c>
      <c r="H4" s="7">
        <f t="shared" si="0"/>
        <v>16837900</v>
      </c>
      <c r="I4" s="13"/>
      <c r="J4" s="13"/>
    </row>
    <row r="5" spans="1:10" s="4" customFormat="1" x14ac:dyDescent="0.3">
      <c r="D5" s="4" t="s">
        <v>9</v>
      </c>
      <c r="E5" s="5">
        <f>+E6+E75+E187+E199</f>
        <v>17373000</v>
      </c>
      <c r="F5" s="5">
        <f t="shared" ref="F5:H5" si="1">+F6+F75+F187+F199</f>
        <v>11775160.130000003</v>
      </c>
      <c r="G5" s="5">
        <f t="shared" si="1"/>
        <v>-535100</v>
      </c>
      <c r="H5" s="5">
        <f t="shared" si="1"/>
        <v>16837900</v>
      </c>
      <c r="I5" s="13"/>
      <c r="J5" s="13"/>
    </row>
    <row r="6" spans="1:10" s="4" customFormat="1" x14ac:dyDescent="0.3">
      <c r="A6" s="6" t="s">
        <v>10</v>
      </c>
      <c r="B6" s="6"/>
      <c r="C6" s="6"/>
      <c r="D6" s="6" t="s">
        <v>11</v>
      </c>
      <c r="E6" s="7">
        <f>+E7+E59+E55</f>
        <v>13258000</v>
      </c>
      <c r="F6" s="7">
        <f t="shared" ref="F6:H6" si="2">+F7+F59+F55</f>
        <v>9278292.5200000014</v>
      </c>
      <c r="G6" s="7">
        <f t="shared" si="2"/>
        <v>182600</v>
      </c>
      <c r="H6" s="7">
        <f t="shared" si="2"/>
        <v>13440600</v>
      </c>
      <c r="I6" s="13"/>
      <c r="J6" s="13"/>
    </row>
    <row r="7" spans="1:10" s="4" customFormat="1" x14ac:dyDescent="0.3">
      <c r="A7" s="4" t="s">
        <v>12</v>
      </c>
      <c r="D7" s="4" t="s">
        <v>13</v>
      </c>
      <c r="E7" s="5">
        <f>+E8</f>
        <v>1158000</v>
      </c>
      <c r="F7" s="5">
        <f t="shared" ref="F7:H7" si="3">+F8</f>
        <v>733794.23</v>
      </c>
      <c r="G7" s="5">
        <f t="shared" si="3"/>
        <v>0</v>
      </c>
      <c r="H7" s="5">
        <f t="shared" si="3"/>
        <v>1158000</v>
      </c>
      <c r="I7" s="13"/>
      <c r="J7" s="13"/>
    </row>
    <row r="8" spans="1:10" s="4" customFormat="1" x14ac:dyDescent="0.3">
      <c r="A8" s="6" t="s">
        <v>12</v>
      </c>
      <c r="B8" s="6" t="s">
        <v>7</v>
      </c>
      <c r="C8" s="6"/>
      <c r="D8" s="6" t="s">
        <v>14</v>
      </c>
      <c r="E8" s="7">
        <f>+E9+E15+E27+E47+E52</f>
        <v>1158000</v>
      </c>
      <c r="F8" s="7">
        <f t="shared" ref="F8:H8" si="4">+F9+F15+F27+F47+F52</f>
        <v>733794.23</v>
      </c>
      <c r="G8" s="7">
        <f t="shared" si="4"/>
        <v>0</v>
      </c>
      <c r="H8" s="7">
        <f t="shared" si="4"/>
        <v>1158000</v>
      </c>
      <c r="I8" s="13"/>
      <c r="J8" s="13"/>
    </row>
    <row r="9" spans="1:10" s="4" customFormat="1" x14ac:dyDescent="0.3">
      <c r="A9" s="4" t="s">
        <v>12</v>
      </c>
      <c r="B9" s="4" t="s">
        <v>7</v>
      </c>
      <c r="C9" s="4" t="s">
        <v>15</v>
      </c>
      <c r="D9" s="4" t="s">
        <v>16</v>
      </c>
      <c r="E9" s="5">
        <f>SUM(E10:E14)</f>
        <v>40000</v>
      </c>
      <c r="F9" s="5">
        <f t="shared" ref="F9:H9" si="5">SUM(F10:F14)</f>
        <v>8102.6</v>
      </c>
      <c r="G9" s="5">
        <f t="shared" si="5"/>
        <v>-27600</v>
      </c>
      <c r="H9" s="5">
        <f t="shared" si="5"/>
        <v>12400</v>
      </c>
      <c r="I9" s="13"/>
      <c r="J9" s="13"/>
    </row>
    <row r="10" spans="1:10" x14ac:dyDescent="0.3">
      <c r="A10" s="1" t="s">
        <v>12</v>
      </c>
      <c r="B10" s="1" t="s">
        <v>7</v>
      </c>
      <c r="C10" s="1" t="s">
        <v>17</v>
      </c>
      <c r="D10" s="1" t="s">
        <v>18</v>
      </c>
      <c r="E10" s="2">
        <v>25000</v>
      </c>
      <c r="F10" s="2">
        <v>3000</v>
      </c>
      <c r="G10" s="2">
        <v>-21000</v>
      </c>
      <c r="H10" s="2">
        <f>+E10+G10</f>
        <v>4000</v>
      </c>
    </row>
    <row r="11" spans="1:10" x14ac:dyDescent="0.3">
      <c r="A11" t="s">
        <v>12</v>
      </c>
      <c r="B11" t="s">
        <v>7</v>
      </c>
      <c r="C11" t="s">
        <v>19</v>
      </c>
      <c r="D11" t="s">
        <v>20</v>
      </c>
      <c r="E11" s="3">
        <v>4000</v>
      </c>
      <c r="F11" s="3">
        <v>1075.5999999999999</v>
      </c>
      <c r="G11" s="3">
        <v>-2900</v>
      </c>
      <c r="H11" s="3">
        <f t="shared" ref="H11:H14" si="6">+E11+G11</f>
        <v>1100</v>
      </c>
    </row>
    <row r="12" spans="1:10" x14ac:dyDescent="0.3">
      <c r="A12" s="1" t="s">
        <v>12</v>
      </c>
      <c r="B12" s="1" t="s">
        <v>7</v>
      </c>
      <c r="C12" s="1" t="s">
        <v>21</v>
      </c>
      <c r="D12" s="1" t="s">
        <v>22</v>
      </c>
      <c r="E12" s="2">
        <v>5000</v>
      </c>
      <c r="F12" s="2">
        <v>2752</v>
      </c>
      <c r="G12" s="2">
        <v>1000</v>
      </c>
      <c r="H12" s="2">
        <f t="shared" si="6"/>
        <v>6000</v>
      </c>
    </row>
    <row r="13" spans="1:10" x14ac:dyDescent="0.3">
      <c r="A13" t="s">
        <v>12</v>
      </c>
      <c r="B13" t="s">
        <v>7</v>
      </c>
      <c r="C13" t="s">
        <v>23</v>
      </c>
      <c r="D13" t="s">
        <v>24</v>
      </c>
      <c r="E13" s="3">
        <v>4000</v>
      </c>
      <c r="F13" s="3"/>
      <c r="G13" s="3">
        <v>-4000</v>
      </c>
      <c r="H13" s="3">
        <f t="shared" si="6"/>
        <v>0</v>
      </c>
    </row>
    <row r="14" spans="1:10" x14ac:dyDescent="0.3">
      <c r="A14" s="1" t="s">
        <v>12</v>
      </c>
      <c r="B14" s="1" t="s">
        <v>7</v>
      </c>
      <c r="C14" s="1" t="s">
        <v>25</v>
      </c>
      <c r="D14" s="1" t="s">
        <v>26</v>
      </c>
      <c r="E14" s="2">
        <v>2000</v>
      </c>
      <c r="F14" s="2">
        <v>1275</v>
      </c>
      <c r="G14" s="2">
        <v>-700</v>
      </c>
      <c r="H14" s="2">
        <f t="shared" si="6"/>
        <v>1300</v>
      </c>
    </row>
    <row r="15" spans="1:10" s="4" customFormat="1" x14ac:dyDescent="0.3">
      <c r="A15" s="4" t="s">
        <v>12</v>
      </c>
      <c r="B15" s="4" t="s">
        <v>7</v>
      </c>
      <c r="C15" s="4" t="s">
        <v>27</v>
      </c>
      <c r="D15" s="4" t="s">
        <v>28</v>
      </c>
      <c r="E15" s="5">
        <f>SUM(E16:E26)</f>
        <v>472700</v>
      </c>
      <c r="F15" s="5">
        <f t="shared" ref="F15:H15" si="7">SUM(F16:F26)</f>
        <v>215655.26</v>
      </c>
      <c r="G15" s="5">
        <f t="shared" si="7"/>
        <v>-125100</v>
      </c>
      <c r="H15" s="5">
        <f t="shared" si="7"/>
        <v>347600</v>
      </c>
      <c r="I15" s="13"/>
      <c r="J15" s="13"/>
    </row>
    <row r="16" spans="1:10" x14ac:dyDescent="0.3">
      <c r="A16" s="1" t="s">
        <v>12</v>
      </c>
      <c r="B16" s="1" t="s">
        <v>7</v>
      </c>
      <c r="C16" s="1" t="s">
        <v>29</v>
      </c>
      <c r="D16" s="1" t="s">
        <v>30</v>
      </c>
      <c r="E16" s="2">
        <v>42000</v>
      </c>
      <c r="F16" s="2">
        <v>24286.11</v>
      </c>
      <c r="G16" s="2"/>
      <c r="H16" s="2">
        <f t="shared" ref="H16:H26" si="8">+E16+G16</f>
        <v>42000</v>
      </c>
    </row>
    <row r="17" spans="1:10" x14ac:dyDescent="0.3">
      <c r="A17" t="s">
        <v>12</v>
      </c>
      <c r="B17" t="s">
        <v>7</v>
      </c>
      <c r="C17" t="s">
        <v>31</v>
      </c>
      <c r="D17" t="s">
        <v>32</v>
      </c>
      <c r="E17" s="3">
        <v>10000</v>
      </c>
      <c r="F17" s="3">
        <v>680</v>
      </c>
      <c r="G17" s="3">
        <v>-8000</v>
      </c>
      <c r="H17" s="3">
        <f t="shared" si="8"/>
        <v>2000</v>
      </c>
    </row>
    <row r="18" spans="1:10" x14ac:dyDescent="0.3">
      <c r="A18" s="1" t="s">
        <v>12</v>
      </c>
      <c r="B18" s="1" t="s">
        <v>7</v>
      </c>
      <c r="C18" s="1" t="s">
        <v>33</v>
      </c>
      <c r="D18" s="1" t="s">
        <v>34</v>
      </c>
      <c r="E18" s="2">
        <v>75000</v>
      </c>
      <c r="F18" s="2">
        <v>43106.61</v>
      </c>
      <c r="G18" s="2">
        <v>-10000</v>
      </c>
      <c r="H18" s="2">
        <f t="shared" si="8"/>
        <v>65000</v>
      </c>
    </row>
    <row r="19" spans="1:10" x14ac:dyDescent="0.3">
      <c r="A19" t="s">
        <v>12</v>
      </c>
      <c r="B19" t="s">
        <v>7</v>
      </c>
      <c r="C19" t="s">
        <v>35</v>
      </c>
      <c r="D19" t="s">
        <v>36</v>
      </c>
      <c r="E19" s="3"/>
      <c r="F19" s="3">
        <v>349.95</v>
      </c>
      <c r="G19" s="3">
        <v>2000</v>
      </c>
      <c r="H19" s="3">
        <f t="shared" si="8"/>
        <v>2000</v>
      </c>
    </row>
    <row r="20" spans="1:10" x14ac:dyDescent="0.3">
      <c r="A20" s="1" t="s">
        <v>12</v>
      </c>
      <c r="B20" s="1" t="s">
        <v>7</v>
      </c>
      <c r="C20" s="1" t="s">
        <v>37</v>
      </c>
      <c r="D20" s="1" t="s">
        <v>38</v>
      </c>
      <c r="E20" s="2">
        <v>28000</v>
      </c>
      <c r="F20" s="2">
        <v>6397.75</v>
      </c>
      <c r="G20" s="2">
        <v>-11100</v>
      </c>
      <c r="H20" s="2">
        <f t="shared" si="8"/>
        <v>16900</v>
      </c>
    </row>
    <row r="21" spans="1:10" x14ac:dyDescent="0.3">
      <c r="A21" t="s">
        <v>12</v>
      </c>
      <c r="B21" t="s">
        <v>7</v>
      </c>
      <c r="C21" t="s">
        <v>39</v>
      </c>
      <c r="D21" t="s">
        <v>40</v>
      </c>
      <c r="E21" s="3">
        <v>170000</v>
      </c>
      <c r="F21" s="3">
        <v>89575.39</v>
      </c>
      <c r="G21" s="3">
        <v>-50000</v>
      </c>
      <c r="H21" s="3">
        <f t="shared" si="8"/>
        <v>120000</v>
      </c>
    </row>
    <row r="22" spans="1:10" x14ac:dyDescent="0.3">
      <c r="A22" s="1" t="s">
        <v>12</v>
      </c>
      <c r="B22" s="1" t="s">
        <v>7</v>
      </c>
      <c r="C22" s="1" t="s">
        <v>41</v>
      </c>
      <c r="D22" s="1" t="s">
        <v>42</v>
      </c>
      <c r="E22" s="2">
        <v>200</v>
      </c>
      <c r="F22" s="2"/>
      <c r="G22" s="2"/>
      <c r="H22" s="2">
        <f t="shared" si="8"/>
        <v>200</v>
      </c>
    </row>
    <row r="23" spans="1:10" x14ac:dyDescent="0.3">
      <c r="A23" t="s">
        <v>12</v>
      </c>
      <c r="B23" t="s">
        <v>7</v>
      </c>
      <c r="C23" t="s">
        <v>43</v>
      </c>
      <c r="D23" t="s">
        <v>44</v>
      </c>
      <c r="E23" s="3">
        <v>85000</v>
      </c>
      <c r="F23" s="3">
        <v>20054.97</v>
      </c>
      <c r="G23" s="3">
        <v>-35000</v>
      </c>
      <c r="H23" s="3">
        <f t="shared" si="8"/>
        <v>50000</v>
      </c>
    </row>
    <row r="24" spans="1:10" x14ac:dyDescent="0.3">
      <c r="A24" s="1" t="s">
        <v>12</v>
      </c>
      <c r="B24" s="1" t="s">
        <v>7</v>
      </c>
      <c r="C24" s="1" t="s">
        <v>45</v>
      </c>
      <c r="D24" s="1" t="s">
        <v>46</v>
      </c>
      <c r="E24" s="2">
        <v>37000</v>
      </c>
      <c r="F24" s="2">
        <v>10331.43</v>
      </c>
      <c r="G24" s="2">
        <v>-20000</v>
      </c>
      <c r="H24" s="2">
        <f t="shared" si="8"/>
        <v>17000</v>
      </c>
    </row>
    <row r="25" spans="1:10" x14ac:dyDescent="0.3">
      <c r="A25" t="s">
        <v>12</v>
      </c>
      <c r="B25" t="s">
        <v>7</v>
      </c>
      <c r="C25" t="s">
        <v>47</v>
      </c>
      <c r="D25" t="s">
        <v>48</v>
      </c>
      <c r="E25" s="3">
        <v>20500</v>
      </c>
      <c r="F25" s="3">
        <v>12347.63</v>
      </c>
      <c r="G25" s="3"/>
      <c r="H25" s="3">
        <f t="shared" si="8"/>
        <v>20500</v>
      </c>
    </row>
    <row r="26" spans="1:10" x14ac:dyDescent="0.3">
      <c r="A26" s="1" t="s">
        <v>12</v>
      </c>
      <c r="B26" s="1" t="s">
        <v>7</v>
      </c>
      <c r="C26" s="1" t="s">
        <v>49</v>
      </c>
      <c r="D26" s="1" t="s">
        <v>50</v>
      </c>
      <c r="E26" s="2">
        <v>5000</v>
      </c>
      <c r="F26" s="2">
        <v>8525.42</v>
      </c>
      <c r="G26" s="2">
        <v>7000</v>
      </c>
      <c r="H26" s="2">
        <f t="shared" si="8"/>
        <v>12000</v>
      </c>
    </row>
    <row r="27" spans="1:10" s="4" customFormat="1" x14ac:dyDescent="0.3">
      <c r="A27" s="4" t="s">
        <v>12</v>
      </c>
      <c r="B27" s="4" t="s">
        <v>7</v>
      </c>
      <c r="C27" s="4" t="s">
        <v>51</v>
      </c>
      <c r="D27" s="4" t="s">
        <v>52</v>
      </c>
      <c r="E27" s="5">
        <f>SUM(E28:E46)</f>
        <v>595800</v>
      </c>
      <c r="F27" s="5">
        <f t="shared" ref="F27:H27" si="9">SUM(F28:F46)</f>
        <v>482045.11</v>
      </c>
      <c r="G27" s="5">
        <f t="shared" si="9"/>
        <v>162000</v>
      </c>
      <c r="H27" s="5">
        <f t="shared" si="9"/>
        <v>757800</v>
      </c>
      <c r="I27" s="13"/>
      <c r="J27" s="13"/>
    </row>
    <row r="28" spans="1:10" x14ac:dyDescent="0.3">
      <c r="A28" s="1" t="s">
        <v>12</v>
      </c>
      <c r="B28" s="1" t="s">
        <v>7</v>
      </c>
      <c r="C28" s="1" t="s">
        <v>53</v>
      </c>
      <c r="D28" s="1" t="s">
        <v>54</v>
      </c>
      <c r="E28" s="2">
        <v>25000</v>
      </c>
      <c r="F28" s="2">
        <v>16311.21</v>
      </c>
      <c r="G28" s="2">
        <v>-3000</v>
      </c>
      <c r="H28" s="2">
        <f t="shared" ref="H28:H46" si="10">+E28+G28</f>
        <v>22000</v>
      </c>
    </row>
    <row r="29" spans="1:10" x14ac:dyDescent="0.3">
      <c r="A29" t="s">
        <v>12</v>
      </c>
      <c r="B29" t="s">
        <v>7</v>
      </c>
      <c r="C29" t="s">
        <v>55</v>
      </c>
      <c r="D29" t="s">
        <v>56</v>
      </c>
      <c r="E29" s="3">
        <v>32100</v>
      </c>
      <c r="F29" s="3">
        <v>24041.25</v>
      </c>
      <c r="G29" s="3">
        <v>-1000</v>
      </c>
      <c r="H29" s="3">
        <f t="shared" si="10"/>
        <v>31100</v>
      </c>
    </row>
    <row r="30" spans="1:10" x14ac:dyDescent="0.3">
      <c r="A30" s="1" t="s">
        <v>12</v>
      </c>
      <c r="B30" s="1" t="s">
        <v>7</v>
      </c>
      <c r="C30" s="1" t="s">
        <v>57</v>
      </c>
      <c r="D30" s="1" t="s">
        <v>58</v>
      </c>
      <c r="E30" s="2">
        <v>7000</v>
      </c>
      <c r="F30" s="2">
        <v>3153.73</v>
      </c>
      <c r="G30" s="2">
        <v>-2000</v>
      </c>
      <c r="H30" s="2">
        <f t="shared" si="10"/>
        <v>5000</v>
      </c>
    </row>
    <row r="31" spans="1:10" x14ac:dyDescent="0.3">
      <c r="A31" t="s">
        <v>12</v>
      </c>
      <c r="B31" t="s">
        <v>7</v>
      </c>
      <c r="C31" t="s">
        <v>59</v>
      </c>
      <c r="D31" t="s">
        <v>60</v>
      </c>
      <c r="E31" s="3">
        <v>10000</v>
      </c>
      <c r="F31" s="3">
        <v>2712</v>
      </c>
      <c r="G31" s="3">
        <v>-7000</v>
      </c>
      <c r="H31" s="3">
        <f t="shared" si="10"/>
        <v>3000</v>
      </c>
    </row>
    <row r="32" spans="1:10" x14ac:dyDescent="0.3">
      <c r="A32" s="1" t="s">
        <v>12</v>
      </c>
      <c r="B32" s="1" t="s">
        <v>7</v>
      </c>
      <c r="C32" s="1" t="s">
        <v>61</v>
      </c>
      <c r="D32" s="1" t="s">
        <v>62</v>
      </c>
      <c r="E32" s="2">
        <v>156500</v>
      </c>
      <c r="F32" s="2">
        <v>195808.6</v>
      </c>
      <c r="G32" s="2">
        <v>140000</v>
      </c>
      <c r="H32" s="2">
        <f t="shared" si="10"/>
        <v>296500</v>
      </c>
    </row>
    <row r="33" spans="1:10" x14ac:dyDescent="0.3">
      <c r="A33" t="s">
        <v>12</v>
      </c>
      <c r="B33" t="s">
        <v>7</v>
      </c>
      <c r="C33" t="s">
        <v>63</v>
      </c>
      <c r="D33" t="s">
        <v>64</v>
      </c>
      <c r="E33" s="3">
        <v>72600</v>
      </c>
      <c r="F33" s="3">
        <v>71025.240000000005</v>
      </c>
      <c r="G33" s="3">
        <v>50000</v>
      </c>
      <c r="H33" s="3">
        <f t="shared" si="10"/>
        <v>122600</v>
      </c>
    </row>
    <row r="34" spans="1:10" x14ac:dyDescent="0.3">
      <c r="A34" s="1" t="s">
        <v>12</v>
      </c>
      <c r="B34" s="1" t="s">
        <v>7</v>
      </c>
      <c r="C34" s="1" t="s">
        <v>65</v>
      </c>
      <c r="D34" s="1" t="s">
        <v>66</v>
      </c>
      <c r="E34" s="2">
        <v>43000</v>
      </c>
      <c r="F34" s="2">
        <v>22097.56</v>
      </c>
      <c r="G34" s="2">
        <v>-7000</v>
      </c>
      <c r="H34" s="2">
        <f t="shared" si="10"/>
        <v>36000</v>
      </c>
    </row>
    <row r="35" spans="1:10" x14ac:dyDescent="0.3">
      <c r="A35" t="s">
        <v>12</v>
      </c>
      <c r="B35" t="s">
        <v>7</v>
      </c>
      <c r="C35" t="s">
        <v>67</v>
      </c>
      <c r="D35" t="s">
        <v>68</v>
      </c>
      <c r="E35" s="3">
        <v>36000</v>
      </c>
      <c r="F35" s="3">
        <v>29344.32</v>
      </c>
      <c r="G35" s="3">
        <v>3000</v>
      </c>
      <c r="H35" s="3">
        <f t="shared" si="10"/>
        <v>39000</v>
      </c>
    </row>
    <row r="36" spans="1:10" x14ac:dyDescent="0.3">
      <c r="A36" s="1" t="s">
        <v>12</v>
      </c>
      <c r="B36" s="1" t="s">
        <v>7</v>
      </c>
      <c r="C36" s="1" t="s">
        <v>69</v>
      </c>
      <c r="D36" s="1" t="s">
        <v>70</v>
      </c>
      <c r="E36" s="2">
        <v>16600</v>
      </c>
      <c r="F36" s="2">
        <v>6750</v>
      </c>
      <c r="G36" s="2">
        <v>-5000</v>
      </c>
      <c r="H36" s="2">
        <f t="shared" si="10"/>
        <v>11600</v>
      </c>
    </row>
    <row r="37" spans="1:10" x14ac:dyDescent="0.3">
      <c r="A37" t="s">
        <v>12</v>
      </c>
      <c r="B37" t="s">
        <v>7</v>
      </c>
      <c r="C37" t="s">
        <v>71</v>
      </c>
      <c r="D37" t="s">
        <v>72</v>
      </c>
      <c r="E37" s="3">
        <v>50000</v>
      </c>
      <c r="F37" s="3">
        <v>27603.8</v>
      </c>
      <c r="G37" s="3">
        <v>-10000</v>
      </c>
      <c r="H37" s="3">
        <f t="shared" si="10"/>
        <v>40000</v>
      </c>
    </row>
    <row r="38" spans="1:10" x14ac:dyDescent="0.3">
      <c r="A38" s="1" t="s">
        <v>12</v>
      </c>
      <c r="B38" s="1" t="s">
        <v>7</v>
      </c>
      <c r="C38" s="1" t="s">
        <v>73</v>
      </c>
      <c r="D38" s="1" t="s">
        <v>74</v>
      </c>
      <c r="E38" s="2">
        <v>14200</v>
      </c>
      <c r="F38" s="2">
        <v>12750.3</v>
      </c>
      <c r="G38" s="2">
        <v>1000</v>
      </c>
      <c r="H38" s="2">
        <f t="shared" si="10"/>
        <v>15200</v>
      </c>
    </row>
    <row r="39" spans="1:10" x14ac:dyDescent="0.3">
      <c r="A39" t="s">
        <v>12</v>
      </c>
      <c r="B39" t="s">
        <v>7</v>
      </c>
      <c r="C39" t="s">
        <v>75</v>
      </c>
      <c r="D39" t="s">
        <v>76</v>
      </c>
      <c r="E39" s="3">
        <v>6000</v>
      </c>
      <c r="F39" s="3">
        <v>5265.25</v>
      </c>
      <c r="G39" s="3">
        <v>3000</v>
      </c>
      <c r="H39" s="3">
        <f t="shared" si="10"/>
        <v>9000</v>
      </c>
    </row>
    <row r="40" spans="1:10" x14ac:dyDescent="0.3">
      <c r="A40" s="1" t="s">
        <v>12</v>
      </c>
      <c r="B40" s="1" t="s">
        <v>7</v>
      </c>
      <c r="C40" s="1" t="s">
        <v>77</v>
      </c>
      <c r="D40" s="1" t="s">
        <v>78</v>
      </c>
      <c r="E40" s="2">
        <v>3000</v>
      </c>
      <c r="F40" s="2"/>
      <c r="G40" s="2">
        <v>-3000</v>
      </c>
      <c r="H40" s="2">
        <f t="shared" si="10"/>
        <v>0</v>
      </c>
    </row>
    <row r="41" spans="1:10" x14ac:dyDescent="0.3">
      <c r="A41" t="s">
        <v>12</v>
      </c>
      <c r="B41" t="s">
        <v>7</v>
      </c>
      <c r="C41" t="s">
        <v>79</v>
      </c>
      <c r="D41" t="s">
        <v>80</v>
      </c>
      <c r="E41" s="3">
        <v>300</v>
      </c>
      <c r="F41" s="3">
        <v>8250</v>
      </c>
      <c r="G41" s="3">
        <v>8000</v>
      </c>
      <c r="H41" s="3">
        <f t="shared" si="10"/>
        <v>8300</v>
      </c>
    </row>
    <row r="42" spans="1:10" x14ac:dyDescent="0.3">
      <c r="A42" s="1" t="s">
        <v>12</v>
      </c>
      <c r="B42" s="1" t="s">
        <v>7</v>
      </c>
      <c r="C42" s="1" t="s">
        <v>81</v>
      </c>
      <c r="D42" s="1" t="s">
        <v>82</v>
      </c>
      <c r="E42" s="2">
        <v>15000</v>
      </c>
      <c r="F42" s="2">
        <v>10087.5</v>
      </c>
      <c r="G42" s="2">
        <v>-2000</v>
      </c>
      <c r="H42" s="2">
        <f t="shared" si="10"/>
        <v>13000</v>
      </c>
    </row>
    <row r="43" spans="1:10" x14ac:dyDescent="0.3">
      <c r="A43" t="s">
        <v>12</v>
      </c>
      <c r="B43" t="s">
        <v>7</v>
      </c>
      <c r="C43" t="s">
        <v>83</v>
      </c>
      <c r="D43" t="s">
        <v>84</v>
      </c>
      <c r="E43" s="3">
        <v>500</v>
      </c>
      <c r="F43" s="3"/>
      <c r="G43" s="3">
        <v>2000</v>
      </c>
      <c r="H43" s="3">
        <f t="shared" si="10"/>
        <v>2500</v>
      </c>
    </row>
    <row r="44" spans="1:10" x14ac:dyDescent="0.3">
      <c r="A44" s="1" t="s">
        <v>12</v>
      </c>
      <c r="B44" s="1" t="s">
        <v>7</v>
      </c>
      <c r="C44" s="1" t="s">
        <v>85</v>
      </c>
      <c r="D44" s="1" t="s">
        <v>86</v>
      </c>
      <c r="E44" s="2">
        <v>3000</v>
      </c>
      <c r="F44" s="2">
        <v>1949.63</v>
      </c>
      <c r="G44" s="2">
        <v>7000</v>
      </c>
      <c r="H44" s="2">
        <f t="shared" si="10"/>
        <v>10000</v>
      </c>
    </row>
    <row r="45" spans="1:10" x14ac:dyDescent="0.3">
      <c r="A45" t="s">
        <v>12</v>
      </c>
      <c r="B45" t="s">
        <v>7</v>
      </c>
      <c r="C45" t="s">
        <v>87</v>
      </c>
      <c r="D45" t="s">
        <v>88</v>
      </c>
      <c r="E45" s="3">
        <v>80000</v>
      </c>
      <c r="F45" s="3">
        <v>33041.25</v>
      </c>
      <c r="G45" s="3">
        <v>-14000</v>
      </c>
      <c r="H45" s="3">
        <f t="shared" si="10"/>
        <v>66000</v>
      </c>
    </row>
    <row r="46" spans="1:10" x14ac:dyDescent="0.3">
      <c r="A46" s="1" t="s">
        <v>12</v>
      </c>
      <c r="B46" s="1" t="s">
        <v>7</v>
      </c>
      <c r="C46" s="1" t="s">
        <v>89</v>
      </c>
      <c r="D46" s="1" t="s">
        <v>90</v>
      </c>
      <c r="E46" s="2">
        <v>25000</v>
      </c>
      <c r="F46" s="2">
        <v>11853.47</v>
      </c>
      <c r="G46" s="2">
        <v>2000</v>
      </c>
      <c r="H46" s="2">
        <f t="shared" si="10"/>
        <v>27000</v>
      </c>
    </row>
    <row r="47" spans="1:10" s="4" customFormat="1" x14ac:dyDescent="0.3">
      <c r="A47" s="4" t="s">
        <v>12</v>
      </c>
      <c r="B47" s="4" t="s">
        <v>7</v>
      </c>
      <c r="C47" s="4" t="s">
        <v>91</v>
      </c>
      <c r="D47" s="4" t="s">
        <v>92</v>
      </c>
      <c r="E47" s="5">
        <f>SUM(E48:E51)</f>
        <v>41000</v>
      </c>
      <c r="F47" s="5">
        <f t="shared" ref="F47:H47" si="11">SUM(F48:F51)</f>
        <v>23012.87</v>
      </c>
      <c r="G47" s="5">
        <f t="shared" si="11"/>
        <v>-7800</v>
      </c>
      <c r="H47" s="5">
        <f t="shared" si="11"/>
        <v>33200</v>
      </c>
      <c r="I47" s="13"/>
      <c r="J47" s="13"/>
    </row>
    <row r="48" spans="1:10" x14ac:dyDescent="0.3">
      <c r="A48" s="1" t="s">
        <v>12</v>
      </c>
      <c r="B48" s="1" t="s">
        <v>7</v>
      </c>
      <c r="C48" s="1" t="s">
        <v>93</v>
      </c>
      <c r="D48" s="1" t="s">
        <v>94</v>
      </c>
      <c r="E48" s="2">
        <v>18000</v>
      </c>
      <c r="F48" s="2">
        <v>17973.27</v>
      </c>
      <c r="G48" s="2"/>
      <c r="H48" s="2">
        <f t="shared" ref="H48:H51" si="12">+E48+G48</f>
        <v>18000</v>
      </c>
    </row>
    <row r="49" spans="1:10" x14ac:dyDescent="0.3">
      <c r="A49" t="s">
        <v>12</v>
      </c>
      <c r="B49" t="s">
        <v>7</v>
      </c>
      <c r="C49" t="s">
        <v>95</v>
      </c>
      <c r="D49" t="s">
        <v>96</v>
      </c>
      <c r="E49" s="3">
        <v>12000</v>
      </c>
      <c r="F49" s="3">
        <v>3979.8</v>
      </c>
      <c r="G49" s="3">
        <v>-3000</v>
      </c>
      <c r="H49" s="3">
        <f t="shared" si="12"/>
        <v>9000</v>
      </c>
    </row>
    <row r="50" spans="1:10" x14ac:dyDescent="0.3">
      <c r="A50" s="1" t="s">
        <v>12</v>
      </c>
      <c r="B50" s="1" t="s">
        <v>7</v>
      </c>
      <c r="C50" s="1" t="s">
        <v>97</v>
      </c>
      <c r="D50" s="1" t="s">
        <v>98</v>
      </c>
      <c r="E50" s="2">
        <v>2000</v>
      </c>
      <c r="F50" s="2">
        <v>600</v>
      </c>
      <c r="G50" s="2">
        <v>-800</v>
      </c>
      <c r="H50" s="2">
        <f t="shared" si="12"/>
        <v>1200</v>
      </c>
    </row>
    <row r="51" spans="1:10" x14ac:dyDescent="0.3">
      <c r="A51" t="s">
        <v>12</v>
      </c>
      <c r="B51" t="s">
        <v>7</v>
      </c>
      <c r="C51" t="s">
        <v>99</v>
      </c>
      <c r="D51" t="s">
        <v>92</v>
      </c>
      <c r="E51" s="3">
        <v>9000</v>
      </c>
      <c r="F51" s="3">
        <v>459.8</v>
      </c>
      <c r="G51" s="3">
        <v>-4000</v>
      </c>
      <c r="H51" s="3">
        <f t="shared" si="12"/>
        <v>5000</v>
      </c>
    </row>
    <row r="52" spans="1:10" s="4" customFormat="1" x14ac:dyDescent="0.3">
      <c r="A52" s="6" t="s">
        <v>12</v>
      </c>
      <c r="B52" s="6" t="s">
        <v>7</v>
      </c>
      <c r="C52" s="6" t="s">
        <v>100</v>
      </c>
      <c r="D52" s="6" t="s">
        <v>101</v>
      </c>
      <c r="E52" s="7">
        <f>SUM(E53:E54)</f>
        <v>8500</v>
      </c>
      <c r="F52" s="7">
        <f t="shared" ref="F52:H52" si="13">SUM(F53:F54)</f>
        <v>4978.3900000000003</v>
      </c>
      <c r="G52" s="7">
        <f t="shared" si="13"/>
        <v>-1500</v>
      </c>
      <c r="H52" s="7">
        <f t="shared" si="13"/>
        <v>7000</v>
      </c>
      <c r="I52" s="13"/>
      <c r="J52" s="13"/>
    </row>
    <row r="53" spans="1:10" x14ac:dyDescent="0.3">
      <c r="A53" t="s">
        <v>12</v>
      </c>
      <c r="B53" t="s">
        <v>7</v>
      </c>
      <c r="C53" t="s">
        <v>102</v>
      </c>
      <c r="D53" t="s">
        <v>103</v>
      </c>
      <c r="E53" s="3">
        <v>7500</v>
      </c>
      <c r="F53" s="3">
        <v>4303.3900000000003</v>
      </c>
      <c r="G53" s="3">
        <v>-1500</v>
      </c>
      <c r="H53" s="3">
        <f t="shared" ref="H53:H54" si="14">+E53+G53</f>
        <v>6000</v>
      </c>
    </row>
    <row r="54" spans="1:10" x14ac:dyDescent="0.3">
      <c r="A54" s="1" t="s">
        <v>12</v>
      </c>
      <c r="B54" s="1" t="s">
        <v>7</v>
      </c>
      <c r="C54" s="1" t="s">
        <v>104</v>
      </c>
      <c r="D54" s="1" t="s">
        <v>105</v>
      </c>
      <c r="E54" s="2">
        <v>1000</v>
      </c>
      <c r="F54" s="2">
        <v>675</v>
      </c>
      <c r="G54" s="2"/>
      <c r="H54" s="2">
        <f t="shared" si="14"/>
        <v>1000</v>
      </c>
    </row>
    <row r="55" spans="1:10" s="4" customFormat="1" x14ac:dyDescent="0.3">
      <c r="A55" s="4">
        <v>18054003</v>
      </c>
      <c r="D55" s="4" t="s">
        <v>235</v>
      </c>
      <c r="E55" s="5">
        <f>+E56</f>
        <v>0</v>
      </c>
      <c r="F55" s="5">
        <f t="shared" ref="F55:H57" si="15">+F56</f>
        <v>47210</v>
      </c>
      <c r="G55" s="5">
        <f t="shared" si="15"/>
        <v>182600</v>
      </c>
      <c r="H55" s="5">
        <f t="shared" si="15"/>
        <v>182600</v>
      </c>
      <c r="I55" s="16"/>
      <c r="J55" s="16"/>
    </row>
    <row r="56" spans="1:10" s="4" customFormat="1" x14ac:dyDescent="0.3">
      <c r="A56" s="6">
        <v>18054003</v>
      </c>
      <c r="B56" s="6" t="s">
        <v>7</v>
      </c>
      <c r="C56" s="6"/>
      <c r="D56" s="6" t="s">
        <v>14</v>
      </c>
      <c r="E56" s="7">
        <f>+E57</f>
        <v>0</v>
      </c>
      <c r="F56" s="7">
        <f t="shared" si="15"/>
        <v>47210</v>
      </c>
      <c r="G56" s="7">
        <f t="shared" si="15"/>
        <v>182600</v>
      </c>
      <c r="H56" s="7">
        <f t="shared" si="15"/>
        <v>182600</v>
      </c>
      <c r="I56" s="16"/>
      <c r="J56" s="16"/>
    </row>
    <row r="57" spans="1:10" s="4" customFormat="1" x14ac:dyDescent="0.3">
      <c r="A57" s="4">
        <v>18054003</v>
      </c>
      <c r="B57" s="4" t="s">
        <v>7</v>
      </c>
      <c r="C57" s="4">
        <v>323</v>
      </c>
      <c r="D57" s="4" t="s">
        <v>52</v>
      </c>
      <c r="E57" s="5">
        <f>+E58</f>
        <v>0</v>
      </c>
      <c r="F57" s="5">
        <f t="shared" si="15"/>
        <v>47210</v>
      </c>
      <c r="G57" s="5">
        <f t="shared" si="15"/>
        <v>182600</v>
      </c>
      <c r="H57" s="5">
        <f t="shared" si="15"/>
        <v>182600</v>
      </c>
      <c r="I57" s="16"/>
      <c r="J57" s="16"/>
    </row>
    <row r="58" spans="1:10" x14ac:dyDescent="0.3">
      <c r="A58" s="1">
        <v>18054003</v>
      </c>
      <c r="B58" s="1" t="s">
        <v>7</v>
      </c>
      <c r="C58" s="1">
        <v>32321</v>
      </c>
      <c r="D58" s="1" t="s">
        <v>62</v>
      </c>
      <c r="E58" s="2"/>
      <c r="F58" s="2">
        <v>47210</v>
      </c>
      <c r="G58" s="2">
        <v>182600</v>
      </c>
      <c r="H58" s="2">
        <f>+E58+G58</f>
        <v>182600</v>
      </c>
    </row>
    <row r="59" spans="1:10" s="4" customFormat="1" x14ac:dyDescent="0.3">
      <c r="A59" s="4" t="s">
        <v>106</v>
      </c>
      <c r="D59" s="4" t="s">
        <v>107</v>
      </c>
      <c r="E59" s="5">
        <f>+E60</f>
        <v>12100000</v>
      </c>
      <c r="F59" s="5">
        <f t="shared" ref="F59:H59" si="16">+F60</f>
        <v>8497288.290000001</v>
      </c>
      <c r="G59" s="5">
        <f t="shared" si="16"/>
        <v>0</v>
      </c>
      <c r="H59" s="5">
        <f t="shared" si="16"/>
        <v>12100000</v>
      </c>
      <c r="I59" s="13"/>
      <c r="J59" s="13"/>
    </row>
    <row r="60" spans="1:10" s="4" customFormat="1" x14ac:dyDescent="0.3">
      <c r="A60" s="6" t="s">
        <v>106</v>
      </c>
      <c r="B60" s="6" t="s">
        <v>108</v>
      </c>
      <c r="C60" s="6"/>
      <c r="D60" s="6" t="s">
        <v>109</v>
      </c>
      <c r="E60" s="7">
        <f>+E61+E63+E69+E71+E73</f>
        <v>12100000</v>
      </c>
      <c r="F60" s="7">
        <f t="shared" ref="F60:H60" si="17">+F61+F63+F69+F71+F73</f>
        <v>8497288.290000001</v>
      </c>
      <c r="G60" s="7">
        <f t="shared" si="17"/>
        <v>0</v>
      </c>
      <c r="H60" s="7">
        <f t="shared" si="17"/>
        <v>12100000</v>
      </c>
      <c r="I60" s="13"/>
      <c r="J60" s="13"/>
    </row>
    <row r="61" spans="1:10" s="4" customFormat="1" x14ac:dyDescent="0.3">
      <c r="A61" s="4" t="s">
        <v>106</v>
      </c>
      <c r="B61" s="4" t="s">
        <v>108</v>
      </c>
      <c r="C61" s="4" t="s">
        <v>110</v>
      </c>
      <c r="D61" s="4" t="s">
        <v>111</v>
      </c>
      <c r="E61" s="5">
        <f>SUM(E62)</f>
        <v>10103600</v>
      </c>
      <c r="F61" s="5">
        <f t="shared" ref="F61:H61" si="18">SUM(F62)</f>
        <v>7079920.54</v>
      </c>
      <c r="G61" s="5">
        <f t="shared" si="18"/>
        <v>0</v>
      </c>
      <c r="H61" s="5">
        <f t="shared" si="18"/>
        <v>10103600</v>
      </c>
      <c r="I61" s="13"/>
      <c r="J61" s="13"/>
    </row>
    <row r="62" spans="1:10" x14ac:dyDescent="0.3">
      <c r="A62" s="1" t="s">
        <v>106</v>
      </c>
      <c r="B62" s="1" t="s">
        <v>108</v>
      </c>
      <c r="C62" s="1" t="s">
        <v>112</v>
      </c>
      <c r="D62" s="1" t="s">
        <v>113</v>
      </c>
      <c r="E62" s="2">
        <v>10103600</v>
      </c>
      <c r="F62" s="2">
        <v>7079920.54</v>
      </c>
      <c r="G62" s="2"/>
      <c r="H62" s="2">
        <f>+E62+G62</f>
        <v>10103600</v>
      </c>
    </row>
    <row r="63" spans="1:10" s="4" customFormat="1" x14ac:dyDescent="0.3">
      <c r="A63" s="4" t="s">
        <v>106</v>
      </c>
      <c r="B63" s="4" t="s">
        <v>108</v>
      </c>
      <c r="C63" s="4" t="s">
        <v>114</v>
      </c>
      <c r="D63" s="4" t="s">
        <v>115</v>
      </c>
      <c r="E63" s="5">
        <f>SUM(E64:E68)</f>
        <v>343400</v>
      </c>
      <c r="F63" s="5">
        <f t="shared" ref="F63:H63" si="19">SUM(F64:F68)</f>
        <v>171639.07</v>
      </c>
      <c r="G63" s="5">
        <f t="shared" si="19"/>
        <v>0</v>
      </c>
      <c r="H63" s="5">
        <f t="shared" si="19"/>
        <v>343400</v>
      </c>
      <c r="I63" s="13"/>
      <c r="J63" s="13"/>
    </row>
    <row r="64" spans="1:10" x14ac:dyDescent="0.3">
      <c r="A64" s="1" t="s">
        <v>106</v>
      </c>
      <c r="B64" s="1" t="s">
        <v>108</v>
      </c>
      <c r="C64" s="1" t="s">
        <v>116</v>
      </c>
      <c r="D64" s="1" t="s">
        <v>117</v>
      </c>
      <c r="E64" s="2">
        <v>185500</v>
      </c>
      <c r="F64" s="2">
        <v>13090.49</v>
      </c>
      <c r="G64" s="2"/>
      <c r="H64" s="2">
        <f t="shared" ref="H64:H68" si="20">+E64+G64</f>
        <v>185500</v>
      </c>
    </row>
    <row r="65" spans="1:10" x14ac:dyDescent="0.3">
      <c r="A65" t="s">
        <v>106</v>
      </c>
      <c r="B65" t="s">
        <v>108</v>
      </c>
      <c r="C65" t="s">
        <v>118</v>
      </c>
      <c r="D65" t="s">
        <v>119</v>
      </c>
      <c r="E65" s="3"/>
      <c r="F65" s="3">
        <v>14147.39</v>
      </c>
      <c r="G65" s="3"/>
      <c r="H65" s="3">
        <f t="shared" si="20"/>
        <v>0</v>
      </c>
    </row>
    <row r="66" spans="1:10" x14ac:dyDescent="0.3">
      <c r="A66" s="1" t="s">
        <v>106</v>
      </c>
      <c r="B66" s="1" t="s">
        <v>108</v>
      </c>
      <c r="C66" s="1" t="s">
        <v>120</v>
      </c>
      <c r="D66" s="1" t="s">
        <v>121</v>
      </c>
      <c r="E66" s="2">
        <v>24000</v>
      </c>
      <c r="F66" s="2">
        <v>14151.19</v>
      </c>
      <c r="G66" s="2"/>
      <c r="H66" s="2">
        <f t="shared" si="20"/>
        <v>24000</v>
      </c>
    </row>
    <row r="67" spans="1:10" x14ac:dyDescent="0.3">
      <c r="A67" t="s">
        <v>106</v>
      </c>
      <c r="B67" t="s">
        <v>108</v>
      </c>
      <c r="C67" t="s">
        <v>122</v>
      </c>
      <c r="D67" t="s">
        <v>123</v>
      </c>
      <c r="E67" s="3">
        <v>130500</v>
      </c>
      <c r="F67" s="3">
        <v>130250</v>
      </c>
      <c r="G67" s="3"/>
      <c r="H67" s="3">
        <f t="shared" si="20"/>
        <v>130500</v>
      </c>
    </row>
    <row r="68" spans="1:10" x14ac:dyDescent="0.3">
      <c r="A68" s="1" t="s">
        <v>106</v>
      </c>
      <c r="B68" s="1" t="s">
        <v>108</v>
      </c>
      <c r="C68" s="1" t="s">
        <v>124</v>
      </c>
      <c r="D68" s="1" t="s">
        <v>125</v>
      </c>
      <c r="E68" s="2">
        <v>3400</v>
      </c>
      <c r="F68" s="2"/>
      <c r="G68" s="2"/>
      <c r="H68" s="2">
        <f t="shared" si="20"/>
        <v>3400</v>
      </c>
    </row>
    <row r="69" spans="1:10" s="4" customFormat="1" x14ac:dyDescent="0.3">
      <c r="A69" s="4" t="s">
        <v>106</v>
      </c>
      <c r="B69" s="4" t="s">
        <v>108</v>
      </c>
      <c r="C69" s="4" t="s">
        <v>126</v>
      </c>
      <c r="D69" s="4" t="s">
        <v>127</v>
      </c>
      <c r="E69" s="5">
        <f>SUM(E70)</f>
        <v>1500000</v>
      </c>
      <c r="F69" s="5">
        <f t="shared" ref="F69" si="21">SUM(F70)</f>
        <v>1139818.6000000001</v>
      </c>
      <c r="G69" s="5">
        <f t="shared" ref="G69" si="22">SUM(G70)</f>
        <v>0</v>
      </c>
      <c r="H69" s="5">
        <f t="shared" ref="H69" si="23">SUM(H70)</f>
        <v>1500000</v>
      </c>
      <c r="I69" s="13"/>
      <c r="J69" s="13"/>
    </row>
    <row r="70" spans="1:10" x14ac:dyDescent="0.3">
      <c r="A70" s="1" t="s">
        <v>106</v>
      </c>
      <c r="B70" s="1" t="s">
        <v>108</v>
      </c>
      <c r="C70" s="1" t="s">
        <v>128</v>
      </c>
      <c r="D70" s="1" t="s">
        <v>129</v>
      </c>
      <c r="E70" s="2">
        <v>1500000</v>
      </c>
      <c r="F70" s="2">
        <v>1139818.6000000001</v>
      </c>
      <c r="G70" s="2"/>
      <c r="H70" s="2">
        <f>+E70+G70</f>
        <v>1500000</v>
      </c>
    </row>
    <row r="71" spans="1:10" s="4" customFormat="1" x14ac:dyDescent="0.3">
      <c r="A71" s="4" t="s">
        <v>106</v>
      </c>
      <c r="B71" s="4" t="s">
        <v>108</v>
      </c>
      <c r="C71" s="4" t="s">
        <v>15</v>
      </c>
      <c r="D71" s="4" t="s">
        <v>16</v>
      </c>
      <c r="E71" s="5">
        <f>SUM(E72)</f>
        <v>130000</v>
      </c>
      <c r="F71" s="5">
        <f t="shared" ref="F71" si="24">SUM(F72)</f>
        <v>89441.33</v>
      </c>
      <c r="G71" s="5">
        <f t="shared" ref="G71" si="25">SUM(G72)</f>
        <v>0</v>
      </c>
      <c r="H71" s="5">
        <f t="shared" ref="H71" si="26">SUM(H72)</f>
        <v>130000</v>
      </c>
      <c r="I71" s="13"/>
      <c r="J71" s="13"/>
    </row>
    <row r="72" spans="1:10" x14ac:dyDescent="0.3">
      <c r="A72" s="1" t="s">
        <v>106</v>
      </c>
      <c r="B72" s="1" t="s">
        <v>108</v>
      </c>
      <c r="C72" s="1" t="s">
        <v>130</v>
      </c>
      <c r="D72" s="1" t="s">
        <v>131</v>
      </c>
      <c r="E72" s="2">
        <v>130000</v>
      </c>
      <c r="F72" s="2">
        <v>89441.33</v>
      </c>
      <c r="G72" s="2"/>
      <c r="H72" s="2">
        <f>+E72+G72</f>
        <v>130000</v>
      </c>
    </row>
    <row r="73" spans="1:10" s="4" customFormat="1" x14ac:dyDescent="0.3">
      <c r="A73" s="4" t="s">
        <v>106</v>
      </c>
      <c r="B73" s="4" t="s">
        <v>108</v>
      </c>
      <c r="C73" s="4" t="s">
        <v>91</v>
      </c>
      <c r="D73" s="4" t="s">
        <v>92</v>
      </c>
      <c r="E73" s="5">
        <f>SUM(E74)</f>
        <v>23000</v>
      </c>
      <c r="F73" s="5">
        <f t="shared" ref="F73" si="27">SUM(F74)</f>
        <v>16468.75</v>
      </c>
      <c r="G73" s="5">
        <f t="shared" ref="G73" si="28">SUM(G74)</f>
        <v>0</v>
      </c>
      <c r="H73" s="5">
        <f t="shared" ref="H73" si="29">SUM(H74)</f>
        <v>23000</v>
      </c>
      <c r="I73" s="13"/>
      <c r="J73" s="13"/>
    </row>
    <row r="74" spans="1:10" x14ac:dyDescent="0.3">
      <c r="A74" s="1" t="s">
        <v>106</v>
      </c>
      <c r="B74" s="1" t="s">
        <v>108</v>
      </c>
      <c r="C74" s="1" t="s">
        <v>132</v>
      </c>
      <c r="D74" s="1" t="s">
        <v>133</v>
      </c>
      <c r="E74" s="2">
        <v>23000</v>
      </c>
      <c r="F74" s="2">
        <v>16468.75</v>
      </c>
      <c r="G74" s="2"/>
      <c r="H74" s="2">
        <f>+E74+G74</f>
        <v>23000</v>
      </c>
    </row>
    <row r="75" spans="1:10" s="4" customFormat="1" x14ac:dyDescent="0.3">
      <c r="A75" s="4" t="s">
        <v>134</v>
      </c>
      <c r="D75" s="4" t="s">
        <v>241</v>
      </c>
      <c r="E75" s="5">
        <f>+E76+E112+E134+E144+E159+E179+E183</f>
        <v>3306400</v>
      </c>
      <c r="F75" s="5">
        <f t="shared" ref="F75:H75" si="30">+F76+F112+F134+F144+F159+F179+F183</f>
        <v>2332219.29</v>
      </c>
      <c r="G75" s="5">
        <f t="shared" si="30"/>
        <v>-166800</v>
      </c>
      <c r="H75" s="5">
        <f t="shared" si="30"/>
        <v>3139600</v>
      </c>
      <c r="I75" s="13"/>
      <c r="J75" s="13"/>
    </row>
    <row r="76" spans="1:10" s="4" customFormat="1" x14ac:dyDescent="0.3">
      <c r="A76" s="6" t="s">
        <v>135</v>
      </c>
      <c r="B76" s="6"/>
      <c r="C76" s="6"/>
      <c r="D76" s="6" t="s">
        <v>136</v>
      </c>
      <c r="E76" s="7">
        <f>+E77+E85+E98</f>
        <v>534900</v>
      </c>
      <c r="F76" s="7">
        <f t="shared" ref="F76:H76" si="31">+F77+F85+F98</f>
        <v>485158.16000000003</v>
      </c>
      <c r="G76" s="7">
        <f t="shared" si="31"/>
        <v>34800</v>
      </c>
      <c r="H76" s="7">
        <f t="shared" si="31"/>
        <v>569700</v>
      </c>
      <c r="I76" s="13"/>
      <c r="J76" s="13"/>
    </row>
    <row r="77" spans="1:10" s="4" customFormat="1" x14ac:dyDescent="0.3">
      <c r="A77" s="4" t="s">
        <v>135</v>
      </c>
      <c r="B77" s="4" t="s">
        <v>137</v>
      </c>
      <c r="D77" s="4" t="s">
        <v>138</v>
      </c>
      <c r="E77" s="5">
        <f>+E78+E80+E82</f>
        <v>379600</v>
      </c>
      <c r="F77" s="5">
        <f t="shared" ref="F77:H77" si="32">+F78+F80+F82</f>
        <v>352400.17000000004</v>
      </c>
      <c r="G77" s="5">
        <f t="shared" si="32"/>
        <v>-6700</v>
      </c>
      <c r="H77" s="5">
        <f t="shared" si="32"/>
        <v>372900</v>
      </c>
      <c r="I77" s="13"/>
      <c r="J77" s="13"/>
    </row>
    <row r="78" spans="1:10" s="4" customFormat="1" x14ac:dyDescent="0.3">
      <c r="A78" s="6" t="s">
        <v>135</v>
      </c>
      <c r="B78" s="6" t="s">
        <v>137</v>
      </c>
      <c r="C78" s="6" t="s">
        <v>27</v>
      </c>
      <c r="D78" s="6" t="s">
        <v>28</v>
      </c>
      <c r="E78" s="7">
        <f>+E79</f>
        <v>3000</v>
      </c>
      <c r="F78" s="7">
        <f t="shared" ref="F78:H78" si="33">+F79</f>
        <v>2957.66</v>
      </c>
      <c r="G78" s="7">
        <f t="shared" si="33"/>
        <v>0</v>
      </c>
      <c r="H78" s="7">
        <f t="shared" si="33"/>
        <v>3000</v>
      </c>
      <c r="I78" s="13"/>
      <c r="J78" s="13"/>
    </row>
    <row r="79" spans="1:10" x14ac:dyDescent="0.3">
      <c r="A79" t="s">
        <v>135</v>
      </c>
      <c r="B79" t="s">
        <v>137</v>
      </c>
      <c r="C79" t="s">
        <v>37</v>
      </c>
      <c r="D79" t="s">
        <v>38</v>
      </c>
      <c r="E79" s="3">
        <v>3000</v>
      </c>
      <c r="F79" s="3">
        <v>2957.66</v>
      </c>
      <c r="G79" s="3"/>
      <c r="H79" s="3">
        <f>+E79+G79</f>
        <v>3000</v>
      </c>
    </row>
    <row r="80" spans="1:10" s="4" customFormat="1" x14ac:dyDescent="0.3">
      <c r="A80" s="6" t="s">
        <v>135</v>
      </c>
      <c r="B80" s="6" t="s">
        <v>137</v>
      </c>
      <c r="C80" s="6" t="s">
        <v>51</v>
      </c>
      <c r="D80" s="6" t="s">
        <v>52</v>
      </c>
      <c r="E80" s="7">
        <f>+E81</f>
        <v>72600</v>
      </c>
      <c r="F80" s="7">
        <f t="shared" ref="F80:H80" si="34">+F81</f>
        <v>52800</v>
      </c>
      <c r="G80" s="7">
        <f t="shared" si="34"/>
        <v>0</v>
      </c>
      <c r="H80" s="7">
        <f t="shared" si="34"/>
        <v>72600</v>
      </c>
      <c r="I80" s="13"/>
      <c r="J80" s="13"/>
    </row>
    <row r="81" spans="1:10" x14ac:dyDescent="0.3">
      <c r="A81" t="s">
        <v>135</v>
      </c>
      <c r="B81" t="s">
        <v>137</v>
      </c>
      <c r="C81" t="s">
        <v>83</v>
      </c>
      <c r="D81" t="s">
        <v>84</v>
      </c>
      <c r="E81" s="3">
        <v>72600</v>
      </c>
      <c r="F81" s="3">
        <v>52800</v>
      </c>
      <c r="G81" s="3"/>
      <c r="H81" s="3">
        <f>+E81+G81</f>
        <v>72600</v>
      </c>
    </row>
    <row r="82" spans="1:10" s="4" customFormat="1" x14ac:dyDescent="0.3">
      <c r="A82" s="6" t="s">
        <v>135</v>
      </c>
      <c r="B82" s="6" t="s">
        <v>137</v>
      </c>
      <c r="C82" s="6" t="s">
        <v>139</v>
      </c>
      <c r="D82" s="6" t="s">
        <v>140</v>
      </c>
      <c r="E82" s="7">
        <f>+E83+E84</f>
        <v>304000</v>
      </c>
      <c r="F82" s="7">
        <f t="shared" ref="F82:H82" si="35">+F83+F84</f>
        <v>296642.51</v>
      </c>
      <c r="G82" s="7">
        <f t="shared" si="35"/>
        <v>-6700</v>
      </c>
      <c r="H82" s="7">
        <f t="shared" si="35"/>
        <v>297300</v>
      </c>
      <c r="I82" s="13"/>
      <c r="J82" s="13"/>
    </row>
    <row r="83" spans="1:10" x14ac:dyDescent="0.3">
      <c r="A83" t="s">
        <v>135</v>
      </c>
      <c r="B83" t="s">
        <v>137</v>
      </c>
      <c r="C83" t="s">
        <v>141</v>
      </c>
      <c r="D83" t="s">
        <v>142</v>
      </c>
      <c r="E83" s="3">
        <v>295000</v>
      </c>
      <c r="F83" s="3">
        <v>288392.51</v>
      </c>
      <c r="G83" s="3">
        <v>-6000</v>
      </c>
      <c r="H83" s="3">
        <f>+E83+G83</f>
        <v>289000</v>
      </c>
    </row>
    <row r="84" spans="1:10" x14ac:dyDescent="0.3">
      <c r="A84" s="1" t="s">
        <v>135</v>
      </c>
      <c r="B84" s="1" t="s">
        <v>137</v>
      </c>
      <c r="C84" s="1" t="s">
        <v>143</v>
      </c>
      <c r="D84" s="1" t="s">
        <v>144</v>
      </c>
      <c r="E84" s="2">
        <v>9000</v>
      </c>
      <c r="F84" s="2">
        <v>8250</v>
      </c>
      <c r="G84" s="2">
        <v>-700</v>
      </c>
      <c r="H84" s="2">
        <f>+E84+G84</f>
        <v>8300</v>
      </c>
    </row>
    <row r="85" spans="1:10" s="4" customFormat="1" x14ac:dyDescent="0.3">
      <c r="A85" s="4" t="s">
        <v>135</v>
      </c>
      <c r="B85" s="4" t="s">
        <v>145</v>
      </c>
      <c r="D85" s="4" t="s">
        <v>146</v>
      </c>
      <c r="E85" s="5">
        <f>+E86+E88+E90+E92+E95</f>
        <v>61300</v>
      </c>
      <c r="F85" s="5">
        <f t="shared" ref="F85:H85" si="36">+F86+F88+F90+F92+F95</f>
        <v>61274.84</v>
      </c>
      <c r="G85" s="5">
        <f t="shared" si="36"/>
        <v>0</v>
      </c>
      <c r="H85" s="5">
        <f t="shared" si="36"/>
        <v>61300</v>
      </c>
      <c r="I85" s="13"/>
      <c r="J85" s="13"/>
    </row>
    <row r="86" spans="1:10" s="4" customFormat="1" x14ac:dyDescent="0.3">
      <c r="A86" s="6" t="s">
        <v>135</v>
      </c>
      <c r="B86" s="6" t="s">
        <v>145</v>
      </c>
      <c r="C86" s="6" t="s">
        <v>110</v>
      </c>
      <c r="D86" s="6" t="s">
        <v>111</v>
      </c>
      <c r="E86" s="7">
        <f>+E87</f>
        <v>3400</v>
      </c>
      <c r="F86" s="7">
        <f t="shared" ref="F86:H86" si="37">+F87</f>
        <v>3337.35</v>
      </c>
      <c r="G86" s="7">
        <f t="shared" si="37"/>
        <v>0</v>
      </c>
      <c r="H86" s="7">
        <f t="shared" si="37"/>
        <v>3400</v>
      </c>
      <c r="I86" s="13"/>
      <c r="J86" s="13"/>
    </row>
    <row r="87" spans="1:10" x14ac:dyDescent="0.3">
      <c r="A87" t="s">
        <v>135</v>
      </c>
      <c r="B87" t="s">
        <v>145</v>
      </c>
      <c r="C87" t="s">
        <v>112</v>
      </c>
      <c r="D87" t="s">
        <v>113</v>
      </c>
      <c r="E87" s="3">
        <v>3400</v>
      </c>
      <c r="F87" s="3">
        <v>3337.35</v>
      </c>
      <c r="G87" s="3"/>
      <c r="H87" s="3">
        <f>+E87+G87</f>
        <v>3400</v>
      </c>
    </row>
    <row r="88" spans="1:10" s="4" customFormat="1" x14ac:dyDescent="0.3">
      <c r="A88" s="6" t="s">
        <v>135</v>
      </c>
      <c r="B88" s="6" t="s">
        <v>145</v>
      </c>
      <c r="C88" s="6" t="s">
        <v>126</v>
      </c>
      <c r="D88" s="6" t="s">
        <v>127</v>
      </c>
      <c r="E88" s="7">
        <f>+E89</f>
        <v>600</v>
      </c>
      <c r="F88" s="7">
        <f t="shared" ref="F88:H88" si="38">+F89</f>
        <v>550.65</v>
      </c>
      <c r="G88" s="7">
        <f t="shared" si="38"/>
        <v>0</v>
      </c>
      <c r="H88" s="7">
        <f t="shared" si="38"/>
        <v>600</v>
      </c>
      <c r="I88" s="13"/>
      <c r="J88" s="13"/>
    </row>
    <row r="89" spans="1:10" x14ac:dyDescent="0.3">
      <c r="A89" t="s">
        <v>135</v>
      </c>
      <c r="B89" t="s">
        <v>145</v>
      </c>
      <c r="C89" t="s">
        <v>128</v>
      </c>
      <c r="D89" t="s">
        <v>129</v>
      </c>
      <c r="E89" s="3">
        <v>600</v>
      </c>
      <c r="F89" s="3">
        <v>550.65</v>
      </c>
      <c r="G89" s="3"/>
      <c r="H89" s="3">
        <f>+E89+G89</f>
        <v>600</v>
      </c>
    </row>
    <row r="90" spans="1:10" s="4" customFormat="1" x14ac:dyDescent="0.3">
      <c r="A90" s="6" t="s">
        <v>135</v>
      </c>
      <c r="B90" s="6" t="s">
        <v>145</v>
      </c>
      <c r="C90" s="6" t="s">
        <v>15</v>
      </c>
      <c r="D90" s="6" t="s">
        <v>16</v>
      </c>
      <c r="E90" s="7">
        <f>+E91</f>
        <v>800</v>
      </c>
      <c r="F90" s="7">
        <f t="shared" ref="F90:H90" si="39">+F91</f>
        <v>750</v>
      </c>
      <c r="G90" s="7">
        <f t="shared" si="39"/>
        <v>0</v>
      </c>
      <c r="H90" s="7">
        <f t="shared" si="39"/>
        <v>800</v>
      </c>
      <c r="I90" s="13"/>
      <c r="J90" s="13"/>
    </row>
    <row r="91" spans="1:10" x14ac:dyDescent="0.3">
      <c r="A91" t="s">
        <v>135</v>
      </c>
      <c r="B91" t="s">
        <v>145</v>
      </c>
      <c r="C91" t="s">
        <v>25</v>
      </c>
      <c r="D91" t="s">
        <v>26</v>
      </c>
      <c r="E91" s="3">
        <v>800</v>
      </c>
      <c r="F91" s="3">
        <v>750</v>
      </c>
      <c r="G91" s="3"/>
      <c r="H91" s="3">
        <f>+E91+G91</f>
        <v>800</v>
      </c>
    </row>
    <row r="92" spans="1:10" s="4" customFormat="1" x14ac:dyDescent="0.3">
      <c r="A92" s="6" t="s">
        <v>135</v>
      </c>
      <c r="B92" s="6" t="s">
        <v>145</v>
      </c>
      <c r="C92" s="6" t="s">
        <v>27</v>
      </c>
      <c r="D92" s="6" t="s">
        <v>28</v>
      </c>
      <c r="E92" s="7">
        <f>+E93+E94</f>
        <v>40500</v>
      </c>
      <c r="F92" s="7">
        <f t="shared" ref="F92:H92" si="40">+F93+F94</f>
        <v>40698.929999999993</v>
      </c>
      <c r="G92" s="7">
        <f t="shared" si="40"/>
        <v>0</v>
      </c>
      <c r="H92" s="7">
        <f t="shared" si="40"/>
        <v>40500</v>
      </c>
      <c r="I92" s="13"/>
      <c r="J92" s="13"/>
    </row>
    <row r="93" spans="1:10" x14ac:dyDescent="0.3">
      <c r="A93" t="s">
        <v>135</v>
      </c>
      <c r="B93" t="s">
        <v>145</v>
      </c>
      <c r="C93" t="s">
        <v>37</v>
      </c>
      <c r="D93" t="s">
        <v>38</v>
      </c>
      <c r="E93" s="3">
        <v>7600</v>
      </c>
      <c r="F93" s="3">
        <v>7527.84</v>
      </c>
      <c r="G93" s="3"/>
      <c r="H93" s="3">
        <f>+E93+G93</f>
        <v>7600</v>
      </c>
    </row>
    <row r="94" spans="1:10" x14ac:dyDescent="0.3">
      <c r="A94" s="1" t="s">
        <v>135</v>
      </c>
      <c r="B94" s="1" t="s">
        <v>145</v>
      </c>
      <c r="C94" s="1" t="s">
        <v>47</v>
      </c>
      <c r="D94" s="1" t="s">
        <v>48</v>
      </c>
      <c r="E94" s="2">
        <v>32900</v>
      </c>
      <c r="F94" s="2">
        <v>33171.089999999997</v>
      </c>
      <c r="G94" s="2"/>
      <c r="H94" s="2">
        <f>+E94+G94</f>
        <v>32900</v>
      </c>
    </row>
    <row r="95" spans="1:10" s="4" customFormat="1" x14ac:dyDescent="0.3">
      <c r="A95" s="4" t="s">
        <v>135</v>
      </c>
      <c r="B95" s="4" t="s">
        <v>145</v>
      </c>
      <c r="C95" s="4" t="s">
        <v>51</v>
      </c>
      <c r="D95" s="4" t="s">
        <v>52</v>
      </c>
      <c r="E95" s="5">
        <f>+E96+E97</f>
        <v>16000</v>
      </c>
      <c r="F95" s="5">
        <f t="shared" ref="F95:H95" si="41">+F96+F97</f>
        <v>15937.91</v>
      </c>
      <c r="G95" s="5">
        <f t="shared" si="41"/>
        <v>0</v>
      </c>
      <c r="H95" s="5">
        <f t="shared" si="41"/>
        <v>16000</v>
      </c>
      <c r="I95" s="13"/>
      <c r="J95" s="13"/>
    </row>
    <row r="96" spans="1:10" x14ac:dyDescent="0.3">
      <c r="A96" s="1" t="s">
        <v>135</v>
      </c>
      <c r="B96" s="1" t="s">
        <v>145</v>
      </c>
      <c r="C96" s="1" t="s">
        <v>59</v>
      </c>
      <c r="D96" s="1" t="s">
        <v>60</v>
      </c>
      <c r="E96" s="2">
        <v>3100</v>
      </c>
      <c r="F96" s="2">
        <v>3047.91</v>
      </c>
      <c r="G96" s="2"/>
      <c r="H96" s="2">
        <f>+E96+G96</f>
        <v>3100</v>
      </c>
    </row>
    <row r="97" spans="1:10" x14ac:dyDescent="0.3">
      <c r="A97" t="s">
        <v>135</v>
      </c>
      <c r="B97" t="s">
        <v>145</v>
      </c>
      <c r="C97" t="s">
        <v>147</v>
      </c>
      <c r="D97" t="s">
        <v>148</v>
      </c>
      <c r="E97" s="3">
        <v>12900</v>
      </c>
      <c r="F97" s="3">
        <v>12890</v>
      </c>
      <c r="G97" s="3"/>
      <c r="H97" s="3">
        <f>+E97+G97</f>
        <v>12900</v>
      </c>
    </row>
    <row r="98" spans="1:10" s="4" customFormat="1" x14ac:dyDescent="0.3">
      <c r="A98" s="6" t="s">
        <v>135</v>
      </c>
      <c r="B98" s="6" t="s">
        <v>149</v>
      </c>
      <c r="C98" s="6"/>
      <c r="D98" s="6" t="s">
        <v>150</v>
      </c>
      <c r="E98" s="7">
        <f>+E99+E103+E106+E110</f>
        <v>94000</v>
      </c>
      <c r="F98" s="7">
        <f t="shared" ref="F98:H98" si="42">+F99+F103+F106+F110</f>
        <v>71483.149999999994</v>
      </c>
      <c r="G98" s="7">
        <f t="shared" si="42"/>
        <v>41500</v>
      </c>
      <c r="H98" s="7">
        <f t="shared" si="42"/>
        <v>135500</v>
      </c>
      <c r="I98" s="13"/>
      <c r="J98" s="13"/>
    </row>
    <row r="99" spans="1:10" s="4" customFormat="1" x14ac:dyDescent="0.3">
      <c r="A99" s="4" t="s">
        <v>135</v>
      </c>
      <c r="B99" s="4" t="s">
        <v>149</v>
      </c>
      <c r="C99" s="4" t="s">
        <v>15</v>
      </c>
      <c r="D99" s="4" t="s">
        <v>16</v>
      </c>
      <c r="E99" s="5">
        <f>+E100+E101+E102</f>
        <v>4000</v>
      </c>
      <c r="F99" s="5">
        <f t="shared" ref="F99:H99" si="43">+F100+F101+F102</f>
        <v>4172.72</v>
      </c>
      <c r="G99" s="5">
        <f t="shared" si="43"/>
        <v>500</v>
      </c>
      <c r="H99" s="5">
        <f t="shared" si="43"/>
        <v>4500</v>
      </c>
      <c r="I99" s="13"/>
      <c r="J99" s="13"/>
    </row>
    <row r="100" spans="1:10" x14ac:dyDescent="0.3">
      <c r="A100" s="1" t="s">
        <v>135</v>
      </c>
      <c r="B100" s="1" t="s">
        <v>149</v>
      </c>
      <c r="C100" s="1" t="s">
        <v>17</v>
      </c>
      <c r="D100" s="1" t="s">
        <v>18</v>
      </c>
      <c r="E100" s="2">
        <v>1100</v>
      </c>
      <c r="F100" s="2">
        <v>800</v>
      </c>
      <c r="G100" s="2"/>
      <c r="H100" s="2">
        <f t="shared" ref="H100:H102" si="44">+E100+G100</f>
        <v>1100</v>
      </c>
    </row>
    <row r="101" spans="1:10" x14ac:dyDescent="0.3">
      <c r="A101" t="s">
        <v>135</v>
      </c>
      <c r="B101" t="s">
        <v>149</v>
      </c>
      <c r="C101" t="s">
        <v>21</v>
      </c>
      <c r="D101" t="s">
        <v>22</v>
      </c>
      <c r="E101" s="3">
        <v>2700</v>
      </c>
      <c r="F101" s="3">
        <v>3200</v>
      </c>
      <c r="G101" s="3">
        <v>500</v>
      </c>
      <c r="H101" s="3">
        <f t="shared" si="44"/>
        <v>3200</v>
      </c>
    </row>
    <row r="102" spans="1:10" x14ac:dyDescent="0.3">
      <c r="A102" s="1" t="s">
        <v>135</v>
      </c>
      <c r="B102" s="1" t="s">
        <v>149</v>
      </c>
      <c r="C102" s="1" t="s">
        <v>130</v>
      </c>
      <c r="D102" s="1" t="s">
        <v>131</v>
      </c>
      <c r="E102" s="2">
        <v>200</v>
      </c>
      <c r="F102" s="2">
        <v>172.72</v>
      </c>
      <c r="G102" s="2"/>
      <c r="H102" s="2">
        <f t="shared" si="44"/>
        <v>200</v>
      </c>
    </row>
    <row r="103" spans="1:10" s="4" customFormat="1" x14ac:dyDescent="0.3">
      <c r="A103" s="4" t="s">
        <v>135</v>
      </c>
      <c r="B103" s="4" t="s">
        <v>149</v>
      </c>
      <c r="C103" s="4" t="s">
        <v>27</v>
      </c>
      <c r="D103" s="4" t="s">
        <v>28</v>
      </c>
      <c r="E103" s="5">
        <f>+E104+E105</f>
        <v>10000</v>
      </c>
      <c r="F103" s="5">
        <f t="shared" ref="F103:H103" si="45">+F104+F105</f>
        <v>2049.98</v>
      </c>
      <c r="G103" s="5">
        <f t="shared" si="45"/>
        <v>-500</v>
      </c>
      <c r="H103" s="5">
        <f t="shared" si="45"/>
        <v>9500</v>
      </c>
      <c r="I103" s="13"/>
      <c r="J103" s="13"/>
    </row>
    <row r="104" spans="1:10" x14ac:dyDescent="0.3">
      <c r="A104" s="1" t="s">
        <v>135</v>
      </c>
      <c r="B104" s="1" t="s">
        <v>149</v>
      </c>
      <c r="C104" s="1" t="s">
        <v>37</v>
      </c>
      <c r="D104" s="1" t="s">
        <v>38</v>
      </c>
      <c r="E104" s="2">
        <v>3000</v>
      </c>
      <c r="F104" s="2">
        <v>1024.98</v>
      </c>
      <c r="G104" s="2">
        <v>800</v>
      </c>
      <c r="H104" s="2">
        <f t="shared" ref="H104:H105" si="46">+E104+G104</f>
        <v>3800</v>
      </c>
    </row>
    <row r="105" spans="1:10" x14ac:dyDescent="0.3">
      <c r="A105" t="s">
        <v>135</v>
      </c>
      <c r="B105" t="s">
        <v>149</v>
      </c>
      <c r="C105" t="s">
        <v>47</v>
      </c>
      <c r="D105" t="s">
        <v>48</v>
      </c>
      <c r="E105" s="3">
        <v>7000</v>
      </c>
      <c r="F105" s="3">
        <v>1025</v>
      </c>
      <c r="G105" s="3">
        <v>-1300</v>
      </c>
      <c r="H105" s="3">
        <f t="shared" si="46"/>
        <v>5700</v>
      </c>
    </row>
    <row r="106" spans="1:10" s="4" customFormat="1" x14ac:dyDescent="0.3">
      <c r="A106" s="6" t="s">
        <v>135</v>
      </c>
      <c r="B106" s="6" t="s">
        <v>149</v>
      </c>
      <c r="C106" s="6" t="s">
        <v>51</v>
      </c>
      <c r="D106" s="6" t="s">
        <v>52</v>
      </c>
      <c r="E106" s="7">
        <f>+E107+E108+E109</f>
        <v>79200</v>
      </c>
      <c r="F106" s="7">
        <f t="shared" ref="F106:H106" si="47">+F107+F108+F109</f>
        <v>62966.8</v>
      </c>
      <c r="G106" s="7">
        <f t="shared" si="47"/>
        <v>36500</v>
      </c>
      <c r="H106" s="7">
        <f t="shared" si="47"/>
        <v>115700</v>
      </c>
      <c r="I106" s="13"/>
      <c r="J106" s="13"/>
    </row>
    <row r="107" spans="1:10" x14ac:dyDescent="0.3">
      <c r="A107" t="s">
        <v>135</v>
      </c>
      <c r="B107" t="s">
        <v>149</v>
      </c>
      <c r="C107" t="s">
        <v>59</v>
      </c>
      <c r="D107" t="s">
        <v>60</v>
      </c>
      <c r="E107" s="3">
        <v>74200</v>
      </c>
      <c r="F107" s="3">
        <v>55948.05</v>
      </c>
      <c r="G107" s="3"/>
      <c r="H107" s="3">
        <f t="shared" ref="H107:H109" si="48">+E107+G107</f>
        <v>74200</v>
      </c>
    </row>
    <row r="108" spans="1:10" x14ac:dyDescent="0.3">
      <c r="A108" s="1" t="s">
        <v>135</v>
      </c>
      <c r="B108" s="1" t="s">
        <v>149</v>
      </c>
      <c r="C108" s="1" t="s">
        <v>63</v>
      </c>
      <c r="D108" s="1" t="s">
        <v>64</v>
      </c>
      <c r="E108" s="2">
        <v>4000</v>
      </c>
      <c r="F108" s="2">
        <v>5681.25</v>
      </c>
      <c r="G108" s="2">
        <v>35500</v>
      </c>
      <c r="H108" s="2">
        <f t="shared" si="48"/>
        <v>39500</v>
      </c>
    </row>
    <row r="109" spans="1:10" x14ac:dyDescent="0.3">
      <c r="A109" t="s">
        <v>135</v>
      </c>
      <c r="B109" t="s">
        <v>149</v>
      </c>
      <c r="C109" t="s">
        <v>89</v>
      </c>
      <c r="D109" t="s">
        <v>90</v>
      </c>
      <c r="E109" s="3">
        <v>1000</v>
      </c>
      <c r="F109" s="3">
        <v>1337.5</v>
      </c>
      <c r="G109" s="3">
        <v>1000</v>
      </c>
      <c r="H109" s="3">
        <f t="shared" si="48"/>
        <v>2000</v>
      </c>
    </row>
    <row r="110" spans="1:10" s="4" customFormat="1" x14ac:dyDescent="0.3">
      <c r="A110" s="6" t="s">
        <v>135</v>
      </c>
      <c r="B110" s="6" t="s">
        <v>149</v>
      </c>
      <c r="C110" s="6" t="s">
        <v>91</v>
      </c>
      <c r="D110" s="6" t="s">
        <v>92</v>
      </c>
      <c r="E110" s="7">
        <f>+E111</f>
        <v>800</v>
      </c>
      <c r="F110" s="7">
        <f t="shared" ref="F110:H110" si="49">+F111</f>
        <v>2293.65</v>
      </c>
      <c r="G110" s="7">
        <f t="shared" si="49"/>
        <v>5000</v>
      </c>
      <c r="H110" s="7">
        <f t="shared" si="49"/>
        <v>5800</v>
      </c>
      <c r="I110" s="13"/>
      <c r="J110" s="13"/>
    </row>
    <row r="111" spans="1:10" x14ac:dyDescent="0.3">
      <c r="A111" t="s">
        <v>135</v>
      </c>
      <c r="B111" t="s">
        <v>149</v>
      </c>
      <c r="C111" t="s">
        <v>95</v>
      </c>
      <c r="D111" t="s">
        <v>96</v>
      </c>
      <c r="E111" s="3">
        <v>800</v>
      </c>
      <c r="F111" s="3">
        <v>2293.65</v>
      </c>
      <c r="G111" s="3">
        <v>5000</v>
      </c>
      <c r="H111" s="3">
        <f>+E111+G111</f>
        <v>5800</v>
      </c>
    </row>
    <row r="112" spans="1:10" s="4" customFormat="1" x14ac:dyDescent="0.3">
      <c r="A112" s="6" t="s">
        <v>151</v>
      </c>
      <c r="B112" s="6"/>
      <c r="C112" s="6"/>
      <c r="D112" s="6" t="s">
        <v>152</v>
      </c>
      <c r="E112" s="7">
        <f>+E113+E127</f>
        <v>1250600</v>
      </c>
      <c r="F112" s="7">
        <f t="shared" ref="F112:H112" si="50">+F113+F127</f>
        <v>917215.89999999991</v>
      </c>
      <c r="G112" s="7">
        <f t="shared" si="50"/>
        <v>-53800</v>
      </c>
      <c r="H112" s="7">
        <f t="shared" si="50"/>
        <v>1196800</v>
      </c>
      <c r="I112" s="13"/>
      <c r="J112" s="13"/>
    </row>
    <row r="113" spans="1:10" s="4" customFormat="1" x14ac:dyDescent="0.3">
      <c r="A113" s="4" t="s">
        <v>151</v>
      </c>
      <c r="B113" s="4" t="s">
        <v>137</v>
      </c>
      <c r="D113" s="4" t="s">
        <v>138</v>
      </c>
      <c r="E113" s="5">
        <f>+E114+E116+E120+E122+E125</f>
        <v>1033900</v>
      </c>
      <c r="F113" s="5">
        <f t="shared" ref="F113:H113" si="51">+F114+F116+F120+F122+F125</f>
        <v>804820.02999999991</v>
      </c>
      <c r="G113" s="5">
        <f t="shared" si="51"/>
        <v>-18300</v>
      </c>
      <c r="H113" s="5">
        <f t="shared" si="51"/>
        <v>1015600</v>
      </c>
      <c r="I113" s="13"/>
      <c r="J113" s="13"/>
    </row>
    <row r="114" spans="1:10" s="4" customFormat="1" x14ac:dyDescent="0.3">
      <c r="A114" s="6" t="s">
        <v>151</v>
      </c>
      <c r="B114" s="6" t="s">
        <v>137</v>
      </c>
      <c r="C114" s="6" t="s">
        <v>110</v>
      </c>
      <c r="D114" s="6" t="s">
        <v>111</v>
      </c>
      <c r="E114" s="7">
        <f>+E115</f>
        <v>807000</v>
      </c>
      <c r="F114" s="7">
        <f t="shared" ref="F114:H114" si="52">+F115</f>
        <v>650820.35</v>
      </c>
      <c r="G114" s="7">
        <f t="shared" si="52"/>
        <v>-15000</v>
      </c>
      <c r="H114" s="7">
        <f t="shared" si="52"/>
        <v>792000</v>
      </c>
      <c r="I114" s="13"/>
      <c r="J114" s="13"/>
    </row>
    <row r="115" spans="1:10" x14ac:dyDescent="0.3">
      <c r="A115" t="s">
        <v>151</v>
      </c>
      <c r="B115" t="s">
        <v>137</v>
      </c>
      <c r="C115" t="s">
        <v>112</v>
      </c>
      <c r="D115" t="s">
        <v>113</v>
      </c>
      <c r="E115" s="3">
        <v>807000</v>
      </c>
      <c r="F115" s="3">
        <v>650820.35</v>
      </c>
      <c r="G115" s="3">
        <v>-15000</v>
      </c>
      <c r="H115" s="3">
        <f>+E115+G115</f>
        <v>792000</v>
      </c>
    </row>
    <row r="116" spans="1:10" s="4" customFormat="1" x14ac:dyDescent="0.3">
      <c r="A116" s="6" t="s">
        <v>151</v>
      </c>
      <c r="B116" s="6" t="s">
        <v>137</v>
      </c>
      <c r="C116" s="6" t="s">
        <v>114</v>
      </c>
      <c r="D116" s="6" t="s">
        <v>115</v>
      </c>
      <c r="E116" s="7">
        <f>+E117+E118+E119</f>
        <v>43600</v>
      </c>
      <c r="F116" s="7">
        <f t="shared" ref="F116:H116" si="53">+F117+F118+F119</f>
        <v>20241.099999999999</v>
      </c>
      <c r="G116" s="7">
        <f t="shared" si="53"/>
        <v>-200</v>
      </c>
      <c r="H116" s="7">
        <f t="shared" si="53"/>
        <v>43400</v>
      </c>
      <c r="I116" s="13"/>
      <c r="J116" s="13"/>
    </row>
    <row r="117" spans="1:10" x14ac:dyDescent="0.3">
      <c r="A117" t="s">
        <v>151</v>
      </c>
      <c r="B117" t="s">
        <v>137</v>
      </c>
      <c r="C117" t="s">
        <v>116</v>
      </c>
      <c r="D117" t="s">
        <v>117</v>
      </c>
      <c r="E117" s="3">
        <v>24400</v>
      </c>
      <c r="F117" s="3"/>
      <c r="G117" s="3">
        <v>-1300</v>
      </c>
      <c r="H117" s="3">
        <f>+E117+G117</f>
        <v>23100</v>
      </c>
    </row>
    <row r="118" spans="1:10" x14ac:dyDescent="0.3">
      <c r="A118" s="1" t="s">
        <v>151</v>
      </c>
      <c r="B118" s="1" t="s">
        <v>137</v>
      </c>
      <c r="C118" s="1" t="s">
        <v>120</v>
      </c>
      <c r="D118" s="1" t="s">
        <v>121</v>
      </c>
      <c r="E118" s="2">
        <v>7200</v>
      </c>
      <c r="F118" s="2">
        <v>6991.1</v>
      </c>
      <c r="G118" s="2">
        <v>-200</v>
      </c>
      <c r="H118" s="2">
        <f>+E118+G118</f>
        <v>7000</v>
      </c>
    </row>
    <row r="119" spans="1:10" x14ac:dyDescent="0.3">
      <c r="A119" t="s">
        <v>151</v>
      </c>
      <c r="B119" t="s">
        <v>137</v>
      </c>
      <c r="C119" t="s">
        <v>122</v>
      </c>
      <c r="D119" t="s">
        <v>123</v>
      </c>
      <c r="E119" s="3">
        <v>12000</v>
      </c>
      <c r="F119" s="3">
        <v>13250</v>
      </c>
      <c r="G119" s="3">
        <v>1300</v>
      </c>
      <c r="H119" s="3">
        <f>+E119+G119</f>
        <v>13300</v>
      </c>
    </row>
    <row r="120" spans="1:10" s="4" customFormat="1" x14ac:dyDescent="0.3">
      <c r="A120" s="6" t="s">
        <v>151</v>
      </c>
      <c r="B120" s="6" t="s">
        <v>137</v>
      </c>
      <c r="C120" s="6" t="s">
        <v>126</v>
      </c>
      <c r="D120" s="6" t="s">
        <v>127</v>
      </c>
      <c r="E120" s="7">
        <f>+E121</f>
        <v>137000</v>
      </c>
      <c r="F120" s="7">
        <f t="shared" ref="F120:H120" si="54">+F121</f>
        <v>105232.58</v>
      </c>
      <c r="G120" s="7">
        <f t="shared" si="54"/>
        <v>0</v>
      </c>
      <c r="H120" s="7">
        <f t="shared" si="54"/>
        <v>137000</v>
      </c>
      <c r="I120" s="13"/>
      <c r="J120" s="13"/>
    </row>
    <row r="121" spans="1:10" x14ac:dyDescent="0.3">
      <c r="A121" t="s">
        <v>151</v>
      </c>
      <c r="B121" t="s">
        <v>137</v>
      </c>
      <c r="C121" t="s">
        <v>128</v>
      </c>
      <c r="D121" t="s">
        <v>129</v>
      </c>
      <c r="E121" s="3">
        <v>137000</v>
      </c>
      <c r="F121" s="3">
        <v>105232.58</v>
      </c>
      <c r="G121" s="3"/>
      <c r="H121" s="3">
        <f>+E121+G121</f>
        <v>137000</v>
      </c>
    </row>
    <row r="122" spans="1:10" s="4" customFormat="1" x14ac:dyDescent="0.3">
      <c r="A122" s="6" t="s">
        <v>151</v>
      </c>
      <c r="B122" s="6" t="s">
        <v>137</v>
      </c>
      <c r="C122" s="6" t="s">
        <v>15</v>
      </c>
      <c r="D122" s="6" t="s">
        <v>16</v>
      </c>
      <c r="E122" s="7">
        <f>+E123+E124</f>
        <v>44300</v>
      </c>
      <c r="F122" s="7">
        <f t="shared" ref="F122:H122" si="55">+F123+F124</f>
        <v>28526</v>
      </c>
      <c r="G122" s="7">
        <f t="shared" si="55"/>
        <v>-1800</v>
      </c>
      <c r="H122" s="7">
        <f t="shared" si="55"/>
        <v>42500</v>
      </c>
      <c r="I122" s="13"/>
      <c r="J122" s="13"/>
    </row>
    <row r="123" spans="1:10" x14ac:dyDescent="0.3">
      <c r="A123" t="s">
        <v>151</v>
      </c>
      <c r="B123" t="s">
        <v>137</v>
      </c>
      <c r="C123" t="s">
        <v>17</v>
      </c>
      <c r="D123" t="s">
        <v>18</v>
      </c>
      <c r="E123" s="3">
        <v>1800</v>
      </c>
      <c r="F123" s="3"/>
      <c r="G123" s="3">
        <v>-1800</v>
      </c>
      <c r="H123" s="3">
        <f t="shared" ref="H123:H124" si="56">+E123+G123</f>
        <v>0</v>
      </c>
    </row>
    <row r="124" spans="1:10" x14ac:dyDescent="0.3">
      <c r="A124" s="1" t="s">
        <v>151</v>
      </c>
      <c r="B124" s="1" t="s">
        <v>137</v>
      </c>
      <c r="C124" s="1" t="s">
        <v>130</v>
      </c>
      <c r="D124" s="1" t="s">
        <v>131</v>
      </c>
      <c r="E124" s="2">
        <v>42500</v>
      </c>
      <c r="F124" s="2">
        <v>28526</v>
      </c>
      <c r="G124" s="2"/>
      <c r="H124" s="2">
        <f t="shared" si="56"/>
        <v>42500</v>
      </c>
    </row>
    <row r="125" spans="1:10" s="4" customFormat="1" x14ac:dyDescent="0.3">
      <c r="A125" s="4" t="s">
        <v>151</v>
      </c>
      <c r="B125" s="4" t="s">
        <v>137</v>
      </c>
      <c r="C125" s="4" t="s">
        <v>51</v>
      </c>
      <c r="D125" s="4" t="s">
        <v>52</v>
      </c>
      <c r="E125" s="5">
        <f>+E126</f>
        <v>2000</v>
      </c>
      <c r="F125" s="5">
        <f t="shared" ref="F125:H125" si="57">+F126</f>
        <v>0</v>
      </c>
      <c r="G125" s="5">
        <f t="shared" si="57"/>
        <v>-1300</v>
      </c>
      <c r="H125" s="5">
        <f t="shared" si="57"/>
        <v>700</v>
      </c>
      <c r="I125" s="13"/>
      <c r="J125" s="13"/>
    </row>
    <row r="126" spans="1:10" x14ac:dyDescent="0.3">
      <c r="A126" s="1" t="s">
        <v>151</v>
      </c>
      <c r="B126" s="1" t="s">
        <v>137</v>
      </c>
      <c r="C126" s="1" t="s">
        <v>75</v>
      </c>
      <c r="D126" s="1" t="s">
        <v>76</v>
      </c>
      <c r="E126" s="2">
        <v>2000</v>
      </c>
      <c r="F126" s="2"/>
      <c r="G126" s="2">
        <v>-1300</v>
      </c>
      <c r="H126" s="2">
        <f>+E126+G126</f>
        <v>700</v>
      </c>
    </row>
    <row r="127" spans="1:10" s="4" customFormat="1" x14ac:dyDescent="0.3">
      <c r="A127" s="4" t="s">
        <v>151</v>
      </c>
      <c r="B127" s="4" t="s">
        <v>149</v>
      </c>
      <c r="D127" s="4" t="s">
        <v>150</v>
      </c>
      <c r="E127" s="5">
        <f>+E128</f>
        <v>216700</v>
      </c>
      <c r="F127" s="5">
        <f t="shared" ref="F127:H127" si="58">+F128</f>
        <v>112395.87</v>
      </c>
      <c r="G127" s="5">
        <f t="shared" si="58"/>
        <v>-35500</v>
      </c>
      <c r="H127" s="5">
        <f t="shared" si="58"/>
        <v>181200</v>
      </c>
      <c r="I127" s="13"/>
      <c r="J127" s="13"/>
    </row>
    <row r="128" spans="1:10" s="4" customFormat="1" x14ac:dyDescent="0.3">
      <c r="A128" s="6" t="s">
        <v>151</v>
      </c>
      <c r="B128" s="6" t="s">
        <v>149</v>
      </c>
      <c r="C128" s="6" t="s">
        <v>27</v>
      </c>
      <c r="D128" s="6" t="s">
        <v>28</v>
      </c>
      <c r="E128" s="7">
        <f>SUM(E129:E133)</f>
        <v>216700</v>
      </c>
      <c r="F128" s="7">
        <f t="shared" ref="F128:H128" si="59">SUM(F129:F133)</f>
        <v>112395.87</v>
      </c>
      <c r="G128" s="7">
        <f t="shared" si="59"/>
        <v>-35500</v>
      </c>
      <c r="H128" s="7">
        <f t="shared" si="59"/>
        <v>181200</v>
      </c>
      <c r="I128" s="13"/>
      <c r="J128" s="13"/>
    </row>
    <row r="129" spans="1:10" x14ac:dyDescent="0.3">
      <c r="A129" t="s">
        <v>151</v>
      </c>
      <c r="B129" t="s">
        <v>149</v>
      </c>
      <c r="C129" t="s">
        <v>33</v>
      </c>
      <c r="D129" t="s">
        <v>34</v>
      </c>
      <c r="E129" s="3">
        <v>5000</v>
      </c>
      <c r="F129" s="3">
        <v>3884.31</v>
      </c>
      <c r="G129" s="3">
        <v>12000</v>
      </c>
      <c r="H129" s="3">
        <f t="shared" ref="H129:H133" si="60">+E129+G129</f>
        <v>17000</v>
      </c>
    </row>
    <row r="130" spans="1:10" x14ac:dyDescent="0.3">
      <c r="A130" s="1" t="s">
        <v>151</v>
      </c>
      <c r="B130" s="1" t="s">
        <v>149</v>
      </c>
      <c r="C130" s="1" t="s">
        <v>153</v>
      </c>
      <c r="D130" s="1" t="s">
        <v>154</v>
      </c>
      <c r="E130" s="2">
        <v>200900</v>
      </c>
      <c r="F130" s="2">
        <v>101768.05</v>
      </c>
      <c r="G130" s="2">
        <v>-50000</v>
      </c>
      <c r="H130" s="2">
        <f t="shared" si="60"/>
        <v>150900</v>
      </c>
    </row>
    <row r="131" spans="1:10" x14ac:dyDescent="0.3">
      <c r="A131" t="s">
        <v>151</v>
      </c>
      <c r="B131" t="s">
        <v>149</v>
      </c>
      <c r="C131" t="s">
        <v>155</v>
      </c>
      <c r="D131" t="s">
        <v>156</v>
      </c>
      <c r="E131" s="3">
        <v>5000</v>
      </c>
      <c r="F131" s="3">
        <v>5386.51</v>
      </c>
      <c r="G131" s="3">
        <v>2000</v>
      </c>
      <c r="H131" s="3">
        <f t="shared" si="60"/>
        <v>7000</v>
      </c>
    </row>
    <row r="132" spans="1:10" x14ac:dyDescent="0.3">
      <c r="A132" s="1" t="s">
        <v>151</v>
      </c>
      <c r="B132" s="1" t="s">
        <v>149</v>
      </c>
      <c r="C132" s="1" t="s">
        <v>157</v>
      </c>
      <c r="D132" s="1" t="s">
        <v>158</v>
      </c>
      <c r="E132" s="2">
        <v>800</v>
      </c>
      <c r="F132" s="2">
        <v>482</v>
      </c>
      <c r="G132" s="2">
        <v>500</v>
      </c>
      <c r="H132" s="2">
        <f t="shared" si="60"/>
        <v>1300</v>
      </c>
    </row>
    <row r="133" spans="1:10" x14ac:dyDescent="0.3">
      <c r="A133" t="s">
        <v>151</v>
      </c>
      <c r="B133" t="s">
        <v>149</v>
      </c>
      <c r="C133" t="s">
        <v>47</v>
      </c>
      <c r="D133" t="s">
        <v>48</v>
      </c>
      <c r="E133" s="3">
        <v>5000</v>
      </c>
      <c r="F133" s="3">
        <v>875</v>
      </c>
      <c r="G133" s="3"/>
      <c r="H133" s="3">
        <f t="shared" si="60"/>
        <v>5000</v>
      </c>
    </row>
    <row r="134" spans="1:10" s="4" customFormat="1" x14ac:dyDescent="0.3">
      <c r="A134" s="6" t="s">
        <v>159</v>
      </c>
      <c r="B134" s="6"/>
      <c r="C134" s="6"/>
      <c r="D134" s="6" t="s">
        <v>160</v>
      </c>
      <c r="E134" s="7">
        <f t="shared" ref="E134:H134" si="61">+E135+E138+E141</f>
        <v>304800</v>
      </c>
      <c r="F134" s="7">
        <f t="shared" si="61"/>
        <v>22650.54</v>
      </c>
      <c r="G134" s="7">
        <f t="shared" si="61"/>
        <v>-32600</v>
      </c>
      <c r="H134" s="7">
        <f t="shared" si="61"/>
        <v>272200</v>
      </c>
      <c r="I134" s="13"/>
      <c r="J134" s="13"/>
    </row>
    <row r="135" spans="1:10" s="4" customFormat="1" x14ac:dyDescent="0.3">
      <c r="A135" s="4" t="s">
        <v>159</v>
      </c>
      <c r="B135" s="4" t="s">
        <v>137</v>
      </c>
      <c r="D135" s="4" t="s">
        <v>138</v>
      </c>
      <c r="E135" s="5">
        <f>+E136</f>
        <v>0</v>
      </c>
      <c r="F135" s="5">
        <f t="shared" ref="F135:H136" si="62">+F136</f>
        <v>0</v>
      </c>
      <c r="G135" s="5">
        <f t="shared" si="62"/>
        <v>17400</v>
      </c>
      <c r="H135" s="5">
        <f t="shared" si="62"/>
        <v>17400</v>
      </c>
      <c r="I135" s="13"/>
      <c r="J135" s="13"/>
    </row>
    <row r="136" spans="1:10" s="4" customFormat="1" x14ac:dyDescent="0.3">
      <c r="A136" s="6" t="s">
        <v>159</v>
      </c>
      <c r="B136" s="6" t="s">
        <v>137</v>
      </c>
      <c r="C136" s="6" t="s">
        <v>51</v>
      </c>
      <c r="D136" s="6" t="s">
        <v>52</v>
      </c>
      <c r="E136" s="7">
        <f>+E137</f>
        <v>0</v>
      </c>
      <c r="F136" s="7">
        <f t="shared" si="62"/>
        <v>0</v>
      </c>
      <c r="G136" s="7">
        <f t="shared" si="62"/>
        <v>17400</v>
      </c>
      <c r="H136" s="7">
        <f t="shared" si="62"/>
        <v>17400</v>
      </c>
      <c r="I136" s="13"/>
      <c r="J136" s="13"/>
    </row>
    <row r="137" spans="1:10" x14ac:dyDescent="0.3">
      <c r="A137" t="s">
        <v>159</v>
      </c>
      <c r="B137" t="s">
        <v>137</v>
      </c>
      <c r="C137" t="s">
        <v>61</v>
      </c>
      <c r="D137" t="s">
        <v>62</v>
      </c>
      <c r="E137" s="3"/>
      <c r="F137" s="3"/>
      <c r="G137" s="3">
        <v>17400</v>
      </c>
      <c r="H137" s="3">
        <f>+E137+G137</f>
        <v>17400</v>
      </c>
    </row>
    <row r="138" spans="1:10" s="4" customFormat="1" x14ac:dyDescent="0.3">
      <c r="A138" s="6" t="s">
        <v>159</v>
      </c>
      <c r="B138" s="6" t="s">
        <v>7</v>
      </c>
      <c r="C138" s="6"/>
      <c r="D138" s="6" t="s">
        <v>14</v>
      </c>
      <c r="E138" s="7">
        <f>+E139</f>
        <v>50000</v>
      </c>
      <c r="F138" s="7">
        <f t="shared" ref="F138:H139" si="63">+F139</f>
        <v>0</v>
      </c>
      <c r="G138" s="7">
        <f t="shared" si="63"/>
        <v>-50000</v>
      </c>
      <c r="H138" s="7">
        <f t="shared" si="63"/>
        <v>0</v>
      </c>
      <c r="I138" s="13"/>
      <c r="J138" s="13"/>
    </row>
    <row r="139" spans="1:10" s="4" customFormat="1" x14ac:dyDescent="0.3">
      <c r="A139" s="4" t="s">
        <v>159</v>
      </c>
      <c r="B139" s="4" t="s">
        <v>7</v>
      </c>
      <c r="C139" s="4" t="s">
        <v>51</v>
      </c>
      <c r="D139" s="4" t="s">
        <v>52</v>
      </c>
      <c r="E139" s="5">
        <f>+E140</f>
        <v>50000</v>
      </c>
      <c r="F139" s="5">
        <f t="shared" si="63"/>
        <v>0</v>
      </c>
      <c r="G139" s="5">
        <f t="shared" si="63"/>
        <v>-50000</v>
      </c>
      <c r="H139" s="5">
        <f t="shared" si="63"/>
        <v>0</v>
      </c>
      <c r="I139" s="13"/>
      <c r="J139" s="13"/>
    </row>
    <row r="140" spans="1:10" x14ac:dyDescent="0.3">
      <c r="A140" s="1" t="s">
        <v>159</v>
      </c>
      <c r="B140" s="1" t="s">
        <v>7</v>
      </c>
      <c r="C140" s="1" t="s">
        <v>61</v>
      </c>
      <c r="D140" s="1" t="s">
        <v>62</v>
      </c>
      <c r="E140" s="2">
        <v>50000</v>
      </c>
      <c r="F140" s="2"/>
      <c r="G140" s="2">
        <v>-50000</v>
      </c>
      <c r="H140" s="2">
        <f>+E140+G140</f>
        <v>0</v>
      </c>
    </row>
    <row r="141" spans="1:10" s="4" customFormat="1" x14ac:dyDescent="0.3">
      <c r="A141" s="4" t="s">
        <v>159</v>
      </c>
      <c r="B141" s="4" t="s">
        <v>149</v>
      </c>
      <c r="D141" s="4" t="s">
        <v>150</v>
      </c>
      <c r="E141" s="5">
        <f>+E142</f>
        <v>254800</v>
      </c>
      <c r="F141" s="5">
        <f t="shared" ref="F141:H142" si="64">+F142</f>
        <v>22650.54</v>
      </c>
      <c r="G141" s="5">
        <f t="shared" si="64"/>
        <v>0</v>
      </c>
      <c r="H141" s="5">
        <f t="shared" si="64"/>
        <v>254800</v>
      </c>
      <c r="I141" s="13"/>
      <c r="J141" s="13"/>
    </row>
    <row r="142" spans="1:10" s="4" customFormat="1" x14ac:dyDescent="0.3">
      <c r="A142" s="6" t="s">
        <v>159</v>
      </c>
      <c r="B142" s="6" t="s">
        <v>149</v>
      </c>
      <c r="C142" s="6" t="s">
        <v>51</v>
      </c>
      <c r="D142" s="6" t="s">
        <v>52</v>
      </c>
      <c r="E142" s="7">
        <f>+E143</f>
        <v>254800</v>
      </c>
      <c r="F142" s="7">
        <f t="shared" si="64"/>
        <v>22650.54</v>
      </c>
      <c r="G142" s="7">
        <f t="shared" si="64"/>
        <v>0</v>
      </c>
      <c r="H142" s="7">
        <f t="shared" si="64"/>
        <v>254800</v>
      </c>
      <c r="I142" s="13"/>
      <c r="J142" s="13"/>
    </row>
    <row r="143" spans="1:10" x14ac:dyDescent="0.3">
      <c r="A143" t="s">
        <v>159</v>
      </c>
      <c r="B143" t="s">
        <v>149</v>
      </c>
      <c r="C143" t="s">
        <v>61</v>
      </c>
      <c r="D143" t="s">
        <v>62</v>
      </c>
      <c r="E143" s="3">
        <v>254800</v>
      </c>
      <c r="F143" s="3">
        <v>22650.54</v>
      </c>
      <c r="G143" s="3"/>
      <c r="H143" s="3">
        <f>+E143+G143</f>
        <v>254800</v>
      </c>
    </row>
    <row r="144" spans="1:10" s="4" customFormat="1" x14ac:dyDescent="0.3">
      <c r="A144" s="6" t="s">
        <v>161</v>
      </c>
      <c r="B144" s="6"/>
      <c r="C144" s="6"/>
      <c r="D144" s="6" t="s">
        <v>162</v>
      </c>
      <c r="E144" s="7">
        <f>+E145</f>
        <v>150200</v>
      </c>
      <c r="F144" s="7">
        <f t="shared" ref="F144:H144" si="65">+F145</f>
        <v>111608.10999999999</v>
      </c>
      <c r="G144" s="7">
        <f t="shared" si="65"/>
        <v>-11200</v>
      </c>
      <c r="H144" s="7">
        <f t="shared" si="65"/>
        <v>139000</v>
      </c>
      <c r="I144" s="13"/>
      <c r="J144" s="13"/>
    </row>
    <row r="145" spans="1:10" s="4" customFormat="1" x14ac:dyDescent="0.3">
      <c r="A145" s="4" t="s">
        <v>161</v>
      </c>
      <c r="B145" s="4" t="s">
        <v>137</v>
      </c>
      <c r="D145" s="4" t="s">
        <v>138</v>
      </c>
      <c r="E145" s="5">
        <f>+E146+E148+E152+E154+E157</f>
        <v>150200</v>
      </c>
      <c r="F145" s="5">
        <f t="shared" ref="F145:H145" si="66">+F146+F148+F152+F154+F157</f>
        <v>111608.10999999999</v>
      </c>
      <c r="G145" s="5">
        <f t="shared" si="66"/>
        <v>-11200</v>
      </c>
      <c r="H145" s="5">
        <f t="shared" si="66"/>
        <v>139000</v>
      </c>
      <c r="I145" s="13"/>
      <c r="J145" s="13"/>
    </row>
    <row r="146" spans="1:10" s="4" customFormat="1" x14ac:dyDescent="0.3">
      <c r="A146" s="6" t="s">
        <v>161</v>
      </c>
      <c r="B146" s="6" t="s">
        <v>137</v>
      </c>
      <c r="C146" s="6" t="s">
        <v>110</v>
      </c>
      <c r="D146" s="6" t="s">
        <v>111</v>
      </c>
      <c r="E146" s="7">
        <f>+E147</f>
        <v>113800</v>
      </c>
      <c r="F146" s="7">
        <f t="shared" ref="F146:H146" si="67">+F147</f>
        <v>92539.15</v>
      </c>
      <c r="G146" s="7">
        <f t="shared" si="67"/>
        <v>0</v>
      </c>
      <c r="H146" s="7">
        <f t="shared" si="67"/>
        <v>113800</v>
      </c>
      <c r="I146" s="13"/>
      <c r="J146" s="13"/>
    </row>
    <row r="147" spans="1:10" x14ac:dyDescent="0.3">
      <c r="A147" t="s">
        <v>161</v>
      </c>
      <c r="B147" t="s">
        <v>137</v>
      </c>
      <c r="C147" t="s">
        <v>112</v>
      </c>
      <c r="D147" t="s">
        <v>113</v>
      </c>
      <c r="E147" s="3">
        <v>113800</v>
      </c>
      <c r="F147" s="3">
        <v>92539.15</v>
      </c>
      <c r="G147" s="3"/>
      <c r="H147" s="3">
        <f>+E147+G147</f>
        <v>113800</v>
      </c>
    </row>
    <row r="148" spans="1:10" s="4" customFormat="1" x14ac:dyDescent="0.3">
      <c r="A148" s="6" t="s">
        <v>161</v>
      </c>
      <c r="B148" s="6" t="s">
        <v>137</v>
      </c>
      <c r="C148" s="6" t="s">
        <v>114</v>
      </c>
      <c r="D148" s="6" t="s">
        <v>115</v>
      </c>
      <c r="E148" s="7">
        <f>SUM(E149:E151)</f>
        <v>9200</v>
      </c>
      <c r="F148" s="7">
        <f t="shared" ref="F148:H148" si="68">SUM(F149:F151)</f>
        <v>1500</v>
      </c>
      <c r="G148" s="7">
        <f t="shared" si="68"/>
        <v>-6100</v>
      </c>
      <c r="H148" s="7">
        <f t="shared" si="68"/>
        <v>3100</v>
      </c>
      <c r="I148" s="13"/>
      <c r="J148" s="13"/>
    </row>
    <row r="149" spans="1:10" x14ac:dyDescent="0.3">
      <c r="A149" t="s">
        <v>161</v>
      </c>
      <c r="B149" t="s">
        <v>137</v>
      </c>
      <c r="C149" t="s">
        <v>116</v>
      </c>
      <c r="D149" t="s">
        <v>117</v>
      </c>
      <c r="E149" s="3">
        <v>4000</v>
      </c>
      <c r="F149" s="3"/>
      <c r="G149" s="3">
        <v>-2400</v>
      </c>
      <c r="H149" s="3">
        <f t="shared" ref="H149:H151" si="69">+E149+G149</f>
        <v>1600</v>
      </c>
    </row>
    <row r="150" spans="1:10" x14ac:dyDescent="0.3">
      <c r="A150" s="1" t="s">
        <v>161</v>
      </c>
      <c r="B150" s="1" t="s">
        <v>137</v>
      </c>
      <c r="C150" s="1" t="s">
        <v>120</v>
      </c>
      <c r="D150" s="1" t="s">
        <v>121</v>
      </c>
      <c r="E150" s="2">
        <v>3700</v>
      </c>
      <c r="F150" s="2"/>
      <c r="G150" s="2">
        <v>-3700</v>
      </c>
      <c r="H150" s="2">
        <f t="shared" si="69"/>
        <v>0</v>
      </c>
    </row>
    <row r="151" spans="1:10" x14ac:dyDescent="0.3">
      <c r="A151" t="s">
        <v>161</v>
      </c>
      <c r="B151" t="s">
        <v>137</v>
      </c>
      <c r="C151" t="s">
        <v>122</v>
      </c>
      <c r="D151" t="s">
        <v>123</v>
      </c>
      <c r="E151" s="3">
        <v>1500</v>
      </c>
      <c r="F151" s="3">
        <v>1500</v>
      </c>
      <c r="G151" s="3"/>
      <c r="H151" s="3">
        <f t="shared" si="69"/>
        <v>1500</v>
      </c>
    </row>
    <row r="152" spans="1:10" s="4" customFormat="1" x14ac:dyDescent="0.3">
      <c r="A152" s="6" t="s">
        <v>161</v>
      </c>
      <c r="B152" s="6" t="s">
        <v>137</v>
      </c>
      <c r="C152" s="6" t="s">
        <v>126</v>
      </c>
      <c r="D152" s="6" t="s">
        <v>127</v>
      </c>
      <c r="E152" s="7">
        <f>+E153</f>
        <v>20000</v>
      </c>
      <c r="F152" s="7">
        <f t="shared" ref="F152:H152" si="70">+F153</f>
        <v>15268.96</v>
      </c>
      <c r="G152" s="7">
        <f t="shared" si="70"/>
        <v>-1000</v>
      </c>
      <c r="H152" s="7">
        <f t="shared" si="70"/>
        <v>19000</v>
      </c>
      <c r="I152" s="13"/>
      <c r="J152" s="13"/>
    </row>
    <row r="153" spans="1:10" x14ac:dyDescent="0.3">
      <c r="A153" t="s">
        <v>161</v>
      </c>
      <c r="B153" t="s">
        <v>137</v>
      </c>
      <c r="C153" t="s">
        <v>128</v>
      </c>
      <c r="D153" t="s">
        <v>129</v>
      </c>
      <c r="E153" s="3">
        <v>20000</v>
      </c>
      <c r="F153" s="3">
        <v>15268.96</v>
      </c>
      <c r="G153" s="3">
        <v>-1000</v>
      </c>
      <c r="H153" s="3">
        <f>+E153+G153</f>
        <v>19000</v>
      </c>
    </row>
    <row r="154" spans="1:10" s="4" customFormat="1" x14ac:dyDescent="0.3">
      <c r="A154" s="6" t="s">
        <v>161</v>
      </c>
      <c r="B154" s="6" t="s">
        <v>137</v>
      </c>
      <c r="C154" s="6" t="s">
        <v>15</v>
      </c>
      <c r="D154" s="6" t="s">
        <v>16</v>
      </c>
      <c r="E154" s="7">
        <f>+E155+E156</f>
        <v>7000</v>
      </c>
      <c r="F154" s="7">
        <f t="shared" ref="F154:H154" si="71">+F155+F156</f>
        <v>2300</v>
      </c>
      <c r="G154" s="7">
        <f t="shared" si="71"/>
        <v>-3900</v>
      </c>
      <c r="H154" s="7">
        <f t="shared" si="71"/>
        <v>3100</v>
      </c>
      <c r="I154" s="13"/>
      <c r="J154" s="13"/>
    </row>
    <row r="155" spans="1:10" x14ac:dyDescent="0.3">
      <c r="A155" t="s">
        <v>161</v>
      </c>
      <c r="B155" t="s">
        <v>137</v>
      </c>
      <c r="C155" t="s">
        <v>17</v>
      </c>
      <c r="D155" t="s">
        <v>18</v>
      </c>
      <c r="E155" s="3">
        <v>500</v>
      </c>
      <c r="F155" s="3"/>
      <c r="G155" s="3">
        <v>-500</v>
      </c>
      <c r="H155" s="3">
        <f t="shared" ref="H155:H156" si="72">+E155+G155</f>
        <v>0</v>
      </c>
    </row>
    <row r="156" spans="1:10" x14ac:dyDescent="0.3">
      <c r="A156" s="1" t="s">
        <v>161</v>
      </c>
      <c r="B156" s="1" t="s">
        <v>137</v>
      </c>
      <c r="C156" s="1" t="s">
        <v>130</v>
      </c>
      <c r="D156" s="1" t="s">
        <v>131</v>
      </c>
      <c r="E156" s="2">
        <v>6500</v>
      </c>
      <c r="F156" s="2">
        <v>2300</v>
      </c>
      <c r="G156" s="2">
        <v>-3400</v>
      </c>
      <c r="H156" s="2">
        <f t="shared" si="72"/>
        <v>3100</v>
      </c>
    </row>
    <row r="157" spans="1:10" s="4" customFormat="1" x14ac:dyDescent="0.3">
      <c r="A157" s="4" t="s">
        <v>161</v>
      </c>
      <c r="B157" s="4" t="s">
        <v>137</v>
      </c>
      <c r="C157" s="4" t="s">
        <v>51</v>
      </c>
      <c r="D157" s="4" t="s">
        <v>52</v>
      </c>
      <c r="E157" s="5">
        <f>+E158</f>
        <v>200</v>
      </c>
      <c r="F157" s="5">
        <f t="shared" ref="F157:H157" si="73">+F158</f>
        <v>0</v>
      </c>
      <c r="G157" s="5">
        <f t="shared" si="73"/>
        <v>-200</v>
      </c>
      <c r="H157" s="5">
        <f t="shared" si="73"/>
        <v>0</v>
      </c>
      <c r="I157" s="13"/>
      <c r="J157" s="13"/>
    </row>
    <row r="158" spans="1:10" x14ac:dyDescent="0.3">
      <c r="A158" s="1" t="s">
        <v>161</v>
      </c>
      <c r="B158" s="1" t="s">
        <v>137</v>
      </c>
      <c r="C158" s="1" t="s">
        <v>75</v>
      </c>
      <c r="D158" s="1" t="s">
        <v>76</v>
      </c>
      <c r="E158" s="2">
        <v>200</v>
      </c>
      <c r="F158" s="2"/>
      <c r="G158" s="2">
        <v>-200</v>
      </c>
      <c r="H158" s="2">
        <f>+E158+G158</f>
        <v>0</v>
      </c>
    </row>
    <row r="159" spans="1:10" s="4" customFormat="1" x14ac:dyDescent="0.3">
      <c r="A159" s="4" t="s">
        <v>163</v>
      </c>
      <c r="D159" s="4" t="s">
        <v>164</v>
      </c>
      <c r="E159" s="5">
        <f>+E160+E169</f>
        <v>615700</v>
      </c>
      <c r="F159" s="5">
        <f t="shared" ref="F159:H159" si="74">+F160+F169</f>
        <v>396244.14999999997</v>
      </c>
      <c r="G159" s="5">
        <f t="shared" si="74"/>
        <v>-67000</v>
      </c>
      <c r="H159" s="5">
        <f t="shared" si="74"/>
        <v>548700</v>
      </c>
      <c r="I159" s="13"/>
      <c r="J159" s="13"/>
    </row>
    <row r="160" spans="1:10" s="4" customFormat="1" x14ac:dyDescent="0.3">
      <c r="A160" s="6" t="s">
        <v>163</v>
      </c>
      <c r="B160" s="6" t="s">
        <v>137</v>
      </c>
      <c r="C160" s="6"/>
      <c r="D160" s="6" t="s">
        <v>138</v>
      </c>
      <c r="E160" s="7">
        <f>+E161+E163+E165+E167</f>
        <v>148000</v>
      </c>
      <c r="F160" s="7">
        <f t="shared" ref="F160:H160" si="75">+F161+F163+F165+F167</f>
        <v>0</v>
      </c>
      <c r="G160" s="7">
        <f t="shared" si="75"/>
        <v>-67000</v>
      </c>
      <c r="H160" s="7">
        <f t="shared" si="75"/>
        <v>81000</v>
      </c>
      <c r="I160" s="13"/>
      <c r="J160" s="13"/>
    </row>
    <row r="161" spans="1:10" s="4" customFormat="1" x14ac:dyDescent="0.3">
      <c r="A161" s="4" t="s">
        <v>163</v>
      </c>
      <c r="B161" s="4" t="s">
        <v>137</v>
      </c>
      <c r="C161" s="4" t="s">
        <v>110</v>
      </c>
      <c r="D161" s="4" t="s">
        <v>111</v>
      </c>
      <c r="E161" s="5">
        <f>+E162</f>
        <v>109000</v>
      </c>
      <c r="F161" s="5">
        <f t="shared" ref="F161:H161" si="76">+F162</f>
        <v>0</v>
      </c>
      <c r="G161" s="5">
        <f t="shared" si="76"/>
        <v>-50000</v>
      </c>
      <c r="H161" s="5">
        <f t="shared" si="76"/>
        <v>59000</v>
      </c>
      <c r="I161" s="13"/>
      <c r="J161" s="13"/>
    </row>
    <row r="162" spans="1:10" x14ac:dyDescent="0.3">
      <c r="A162" s="1" t="s">
        <v>163</v>
      </c>
      <c r="B162" s="1" t="s">
        <v>137</v>
      </c>
      <c r="C162" s="1" t="s">
        <v>112</v>
      </c>
      <c r="D162" s="1" t="s">
        <v>113</v>
      </c>
      <c r="E162" s="2">
        <v>109000</v>
      </c>
      <c r="F162" s="2"/>
      <c r="G162" s="2">
        <v>-50000</v>
      </c>
      <c r="H162" s="2">
        <f>+E162+G162</f>
        <v>59000</v>
      </c>
    </row>
    <row r="163" spans="1:10" s="4" customFormat="1" x14ac:dyDescent="0.3">
      <c r="A163" s="4" t="s">
        <v>163</v>
      </c>
      <c r="B163" s="4" t="s">
        <v>137</v>
      </c>
      <c r="C163" s="4" t="s">
        <v>114</v>
      </c>
      <c r="D163" s="4" t="s">
        <v>115</v>
      </c>
      <c r="E163" s="5">
        <f>+E164</f>
        <v>4000</v>
      </c>
      <c r="F163" s="5">
        <f t="shared" ref="F163:H163" si="77">+F164</f>
        <v>0</v>
      </c>
      <c r="G163" s="5">
        <f t="shared" si="77"/>
        <v>-4000</v>
      </c>
      <c r="H163" s="5">
        <f t="shared" si="77"/>
        <v>0</v>
      </c>
      <c r="I163" s="13"/>
      <c r="J163" s="13"/>
    </row>
    <row r="164" spans="1:10" x14ac:dyDescent="0.3">
      <c r="A164" s="1" t="s">
        <v>163</v>
      </c>
      <c r="B164" s="1" t="s">
        <v>137</v>
      </c>
      <c r="C164" s="1" t="s">
        <v>116</v>
      </c>
      <c r="D164" s="1" t="s">
        <v>117</v>
      </c>
      <c r="E164" s="2">
        <v>4000</v>
      </c>
      <c r="F164" s="2"/>
      <c r="G164" s="2">
        <v>-4000</v>
      </c>
      <c r="H164" s="2">
        <f>+E164+G164</f>
        <v>0</v>
      </c>
    </row>
    <row r="165" spans="1:10" s="4" customFormat="1" x14ac:dyDescent="0.3">
      <c r="A165" s="4" t="s">
        <v>163</v>
      </c>
      <c r="B165" s="4" t="s">
        <v>137</v>
      </c>
      <c r="C165" s="4" t="s">
        <v>126</v>
      </c>
      <c r="D165" s="4" t="s">
        <v>127</v>
      </c>
      <c r="E165" s="5">
        <f>+E166</f>
        <v>27000</v>
      </c>
      <c r="F165" s="5">
        <f t="shared" ref="F165:H165" si="78">+F166</f>
        <v>0</v>
      </c>
      <c r="G165" s="5">
        <f t="shared" si="78"/>
        <v>-9000</v>
      </c>
      <c r="H165" s="5">
        <f t="shared" si="78"/>
        <v>18000</v>
      </c>
      <c r="I165" s="13"/>
      <c r="J165" s="13"/>
    </row>
    <row r="166" spans="1:10" x14ac:dyDescent="0.3">
      <c r="A166" s="1" t="s">
        <v>163</v>
      </c>
      <c r="B166" s="1" t="s">
        <v>137</v>
      </c>
      <c r="C166" s="1" t="s">
        <v>128</v>
      </c>
      <c r="D166" s="1" t="s">
        <v>129</v>
      </c>
      <c r="E166" s="2">
        <v>27000</v>
      </c>
      <c r="F166" s="2"/>
      <c r="G166" s="2">
        <v>-9000</v>
      </c>
      <c r="H166" s="2">
        <f>+E166+G166</f>
        <v>18000</v>
      </c>
    </row>
    <row r="167" spans="1:10" s="4" customFormat="1" x14ac:dyDescent="0.3">
      <c r="A167" s="4" t="s">
        <v>163</v>
      </c>
      <c r="B167" s="4" t="s">
        <v>137</v>
      </c>
      <c r="C167" s="4" t="s">
        <v>15</v>
      </c>
      <c r="D167" s="4" t="s">
        <v>16</v>
      </c>
      <c r="E167" s="5">
        <f>+E168</f>
        <v>8000</v>
      </c>
      <c r="F167" s="5">
        <f t="shared" ref="F167:H167" si="79">+F168</f>
        <v>0</v>
      </c>
      <c r="G167" s="5">
        <f t="shared" si="79"/>
        <v>-4000</v>
      </c>
      <c r="H167" s="5">
        <f t="shared" si="79"/>
        <v>4000</v>
      </c>
      <c r="I167" s="13"/>
      <c r="J167" s="13"/>
    </row>
    <row r="168" spans="1:10" x14ac:dyDescent="0.3">
      <c r="A168" s="1" t="s">
        <v>163</v>
      </c>
      <c r="B168" s="1" t="s">
        <v>137</v>
      </c>
      <c r="C168" s="1" t="s">
        <v>130</v>
      </c>
      <c r="D168" s="1" t="s">
        <v>131</v>
      </c>
      <c r="E168" s="2">
        <v>8000</v>
      </c>
      <c r="F168" s="2"/>
      <c r="G168" s="2">
        <v>-4000</v>
      </c>
      <c r="H168" s="2">
        <f>+E168+G168</f>
        <v>4000</v>
      </c>
    </row>
    <row r="169" spans="1:10" s="4" customFormat="1" x14ac:dyDescent="0.3">
      <c r="A169" s="4" t="s">
        <v>163</v>
      </c>
      <c r="B169" s="4" t="s">
        <v>165</v>
      </c>
      <c r="D169" s="4" t="s">
        <v>166</v>
      </c>
      <c r="E169" s="5">
        <f>+E170+E172+E175+E177</f>
        <v>467700</v>
      </c>
      <c r="F169" s="5">
        <f t="shared" ref="F169:H169" si="80">+F170+F172+F175+F177</f>
        <v>396244.14999999997</v>
      </c>
      <c r="G169" s="5">
        <f t="shared" si="80"/>
        <v>0</v>
      </c>
      <c r="H169" s="5">
        <f t="shared" si="80"/>
        <v>467700</v>
      </c>
      <c r="I169" s="13"/>
      <c r="J169" s="13"/>
    </row>
    <row r="170" spans="1:10" s="4" customFormat="1" x14ac:dyDescent="0.3">
      <c r="A170" s="6" t="s">
        <v>163</v>
      </c>
      <c r="B170" s="6" t="s">
        <v>165</v>
      </c>
      <c r="C170" s="6" t="s">
        <v>110</v>
      </c>
      <c r="D170" s="6" t="s">
        <v>111</v>
      </c>
      <c r="E170" s="7">
        <f>+E171</f>
        <v>354600</v>
      </c>
      <c r="F170" s="7">
        <f t="shared" ref="F170:H170" si="81">+F171</f>
        <v>313943.42</v>
      </c>
      <c r="G170" s="7">
        <f t="shared" si="81"/>
        <v>0</v>
      </c>
      <c r="H170" s="7">
        <f t="shared" si="81"/>
        <v>354600</v>
      </c>
      <c r="I170" s="13"/>
      <c r="J170" s="13"/>
    </row>
    <row r="171" spans="1:10" x14ac:dyDescent="0.3">
      <c r="A171" t="s">
        <v>163</v>
      </c>
      <c r="B171" t="s">
        <v>165</v>
      </c>
      <c r="C171" t="s">
        <v>112</v>
      </c>
      <c r="D171" t="s">
        <v>113</v>
      </c>
      <c r="E171" s="3">
        <v>354600</v>
      </c>
      <c r="F171" s="3">
        <v>313943.42</v>
      </c>
      <c r="G171" s="3"/>
      <c r="H171" s="3">
        <f>+E171+G171</f>
        <v>354600</v>
      </c>
    </row>
    <row r="172" spans="1:10" s="4" customFormat="1" x14ac:dyDescent="0.3">
      <c r="A172" s="6" t="s">
        <v>163</v>
      </c>
      <c r="B172" s="6" t="s">
        <v>165</v>
      </c>
      <c r="C172" s="6" t="s">
        <v>114</v>
      </c>
      <c r="D172" s="6" t="s">
        <v>115</v>
      </c>
      <c r="E172" s="7">
        <f>+E173+E174</f>
        <v>49000</v>
      </c>
      <c r="F172" s="7">
        <f t="shared" ref="F172:H172" si="82">+F173+F174</f>
        <v>18000</v>
      </c>
      <c r="G172" s="7">
        <f t="shared" si="82"/>
        <v>0</v>
      </c>
      <c r="H172" s="7">
        <f t="shared" si="82"/>
        <v>49000</v>
      </c>
      <c r="I172" s="13"/>
      <c r="J172" s="13"/>
    </row>
    <row r="173" spans="1:10" x14ac:dyDescent="0.3">
      <c r="A173" t="s">
        <v>163</v>
      </c>
      <c r="B173" t="s">
        <v>165</v>
      </c>
      <c r="C173" t="s">
        <v>116</v>
      </c>
      <c r="D173" t="s">
        <v>117</v>
      </c>
      <c r="E173" s="3">
        <v>31000</v>
      </c>
      <c r="F173" s="3"/>
      <c r="G173" s="3"/>
      <c r="H173" s="3">
        <f>+E173+G173</f>
        <v>31000</v>
      </c>
    </row>
    <row r="174" spans="1:10" x14ac:dyDescent="0.3">
      <c r="A174" s="1" t="s">
        <v>163</v>
      </c>
      <c r="B174" s="1" t="s">
        <v>165</v>
      </c>
      <c r="C174" s="1" t="s">
        <v>122</v>
      </c>
      <c r="D174" s="1" t="s">
        <v>123</v>
      </c>
      <c r="E174" s="2">
        <v>18000</v>
      </c>
      <c r="F174" s="2">
        <v>18000</v>
      </c>
      <c r="G174" s="2"/>
      <c r="H174" s="2">
        <f>+E174+G174</f>
        <v>18000</v>
      </c>
    </row>
    <row r="175" spans="1:10" s="4" customFormat="1" x14ac:dyDescent="0.3">
      <c r="A175" s="4" t="s">
        <v>163</v>
      </c>
      <c r="B175" s="4" t="s">
        <v>165</v>
      </c>
      <c r="C175" s="4" t="s">
        <v>126</v>
      </c>
      <c r="D175" s="4" t="s">
        <v>127</v>
      </c>
      <c r="E175" s="5">
        <f>+E176</f>
        <v>50100</v>
      </c>
      <c r="F175" s="5">
        <f t="shared" ref="F175:H175" si="83">+F176</f>
        <v>51800.73</v>
      </c>
      <c r="G175" s="5">
        <f t="shared" si="83"/>
        <v>0</v>
      </c>
      <c r="H175" s="5">
        <f t="shared" si="83"/>
        <v>50100</v>
      </c>
      <c r="I175" s="13"/>
      <c r="J175" s="13"/>
    </row>
    <row r="176" spans="1:10" x14ac:dyDescent="0.3">
      <c r="A176" s="1" t="s">
        <v>163</v>
      </c>
      <c r="B176" s="1" t="s">
        <v>165</v>
      </c>
      <c r="C176" s="1" t="s">
        <v>128</v>
      </c>
      <c r="D176" s="1" t="s">
        <v>129</v>
      </c>
      <c r="E176" s="2">
        <v>50100</v>
      </c>
      <c r="F176" s="2">
        <v>51800.73</v>
      </c>
      <c r="G176" s="2"/>
      <c r="H176" s="2">
        <f>+E176+G176</f>
        <v>50100</v>
      </c>
    </row>
    <row r="177" spans="1:10" s="4" customFormat="1" x14ac:dyDescent="0.3">
      <c r="A177" s="4" t="s">
        <v>163</v>
      </c>
      <c r="B177" s="4" t="s">
        <v>165</v>
      </c>
      <c r="C177" s="4" t="s">
        <v>15</v>
      </c>
      <c r="D177" s="4" t="s">
        <v>16</v>
      </c>
      <c r="E177" s="5">
        <f>+E178</f>
        <v>14000</v>
      </c>
      <c r="F177" s="5">
        <f t="shared" ref="F177:H177" si="84">+F178</f>
        <v>12500</v>
      </c>
      <c r="G177" s="5">
        <f t="shared" si="84"/>
        <v>0</v>
      </c>
      <c r="H177" s="5">
        <f t="shared" si="84"/>
        <v>14000</v>
      </c>
      <c r="I177" s="13"/>
      <c r="J177" s="13"/>
    </row>
    <row r="178" spans="1:10" x14ac:dyDescent="0.3">
      <c r="A178" s="1" t="s">
        <v>163</v>
      </c>
      <c r="B178" s="1" t="s">
        <v>165</v>
      </c>
      <c r="C178" s="1" t="s">
        <v>130</v>
      </c>
      <c r="D178" s="1" t="s">
        <v>131</v>
      </c>
      <c r="E178" s="2">
        <v>14000</v>
      </c>
      <c r="F178" s="2">
        <v>12500</v>
      </c>
      <c r="G178" s="2"/>
      <c r="H178" s="2">
        <f>+E178+G178</f>
        <v>14000</v>
      </c>
    </row>
    <row r="179" spans="1:10" s="4" customFormat="1" x14ac:dyDescent="0.3">
      <c r="A179" s="4" t="s">
        <v>167</v>
      </c>
      <c r="D179" s="4" t="s">
        <v>168</v>
      </c>
      <c r="E179" s="5">
        <f>+E180</f>
        <v>416000</v>
      </c>
      <c r="F179" s="5">
        <f t="shared" ref="F179:H181" si="85">+F180</f>
        <v>386476.58</v>
      </c>
      <c r="G179" s="5">
        <f t="shared" si="85"/>
        <v>-29000</v>
      </c>
      <c r="H179" s="5">
        <f t="shared" si="85"/>
        <v>387000</v>
      </c>
      <c r="I179" s="13"/>
      <c r="J179" s="13"/>
    </row>
    <row r="180" spans="1:10" s="4" customFormat="1" x14ac:dyDescent="0.3">
      <c r="A180" s="6" t="s">
        <v>167</v>
      </c>
      <c r="B180" s="6" t="s">
        <v>149</v>
      </c>
      <c r="C180" s="6"/>
      <c r="D180" s="6" t="s">
        <v>150</v>
      </c>
      <c r="E180" s="7">
        <f>+E181</f>
        <v>416000</v>
      </c>
      <c r="F180" s="7">
        <f t="shared" si="85"/>
        <v>386476.58</v>
      </c>
      <c r="G180" s="7">
        <f t="shared" si="85"/>
        <v>-29000</v>
      </c>
      <c r="H180" s="7">
        <f t="shared" si="85"/>
        <v>387000</v>
      </c>
      <c r="I180" s="13"/>
      <c r="J180" s="13"/>
    </row>
    <row r="181" spans="1:10" s="4" customFormat="1" x14ac:dyDescent="0.3">
      <c r="A181" s="4" t="s">
        <v>167</v>
      </c>
      <c r="B181" s="4" t="s">
        <v>149</v>
      </c>
      <c r="C181" s="4" t="s">
        <v>169</v>
      </c>
      <c r="D181" s="4" t="s">
        <v>170</v>
      </c>
      <c r="E181" s="5">
        <f>+E182</f>
        <v>416000</v>
      </c>
      <c r="F181" s="5">
        <f t="shared" si="85"/>
        <v>386476.58</v>
      </c>
      <c r="G181" s="5">
        <f t="shared" si="85"/>
        <v>-29000</v>
      </c>
      <c r="H181" s="5">
        <f t="shared" si="85"/>
        <v>387000</v>
      </c>
      <c r="I181" s="13"/>
      <c r="J181" s="13"/>
    </row>
    <row r="182" spans="1:10" x14ac:dyDescent="0.3">
      <c r="A182" s="1" t="s">
        <v>167</v>
      </c>
      <c r="B182" s="1" t="s">
        <v>149</v>
      </c>
      <c r="C182" s="1" t="s">
        <v>171</v>
      </c>
      <c r="D182" s="1" t="s">
        <v>172</v>
      </c>
      <c r="E182" s="2">
        <v>416000</v>
      </c>
      <c r="F182" s="2">
        <v>386476.58</v>
      </c>
      <c r="G182" s="2">
        <v>-29000</v>
      </c>
      <c r="H182" s="2">
        <f>+E182+G182</f>
        <v>387000</v>
      </c>
    </row>
    <row r="183" spans="1:10" s="4" customFormat="1" x14ac:dyDescent="0.3">
      <c r="A183" s="4" t="s">
        <v>173</v>
      </c>
      <c r="D183" s="4" t="s">
        <v>174</v>
      </c>
      <c r="E183" s="5">
        <f>+E184</f>
        <v>34200</v>
      </c>
      <c r="F183" s="5">
        <f t="shared" ref="F183:H185" si="86">+F184</f>
        <v>12865.85</v>
      </c>
      <c r="G183" s="5">
        <f t="shared" si="86"/>
        <v>-8000</v>
      </c>
      <c r="H183" s="5">
        <f t="shared" si="86"/>
        <v>26200</v>
      </c>
      <c r="I183" s="13"/>
      <c r="J183" s="13"/>
    </row>
    <row r="184" spans="1:10" s="4" customFormat="1" x14ac:dyDescent="0.3">
      <c r="A184" s="6" t="s">
        <v>173</v>
      </c>
      <c r="B184" s="6" t="s">
        <v>165</v>
      </c>
      <c r="C184" s="6"/>
      <c r="D184" s="6" t="s">
        <v>166</v>
      </c>
      <c r="E184" s="7">
        <f>+E185</f>
        <v>34200</v>
      </c>
      <c r="F184" s="7">
        <f t="shared" si="86"/>
        <v>12865.85</v>
      </c>
      <c r="G184" s="7">
        <f t="shared" si="86"/>
        <v>-8000</v>
      </c>
      <c r="H184" s="7">
        <f t="shared" si="86"/>
        <v>26200</v>
      </c>
      <c r="I184" s="13"/>
      <c r="J184" s="13"/>
    </row>
    <row r="185" spans="1:10" s="4" customFormat="1" x14ac:dyDescent="0.3">
      <c r="A185" s="4" t="s">
        <v>173</v>
      </c>
      <c r="B185" s="4" t="s">
        <v>165</v>
      </c>
      <c r="C185" s="4" t="s">
        <v>27</v>
      </c>
      <c r="D185" s="4" t="s">
        <v>28</v>
      </c>
      <c r="E185" s="5">
        <f>+E186</f>
        <v>34200</v>
      </c>
      <c r="F185" s="5">
        <f t="shared" si="86"/>
        <v>12865.85</v>
      </c>
      <c r="G185" s="5">
        <f t="shared" si="86"/>
        <v>-8000</v>
      </c>
      <c r="H185" s="5">
        <f t="shared" si="86"/>
        <v>26200</v>
      </c>
      <c r="I185" s="13"/>
      <c r="J185" s="13"/>
    </row>
    <row r="186" spans="1:10" x14ac:dyDescent="0.3">
      <c r="A186" s="1" t="s">
        <v>173</v>
      </c>
      <c r="B186" s="1" t="s">
        <v>165</v>
      </c>
      <c r="C186" s="1" t="s">
        <v>153</v>
      </c>
      <c r="D186" s="1" t="s">
        <v>154</v>
      </c>
      <c r="E186" s="2">
        <v>34200</v>
      </c>
      <c r="F186" s="2">
        <v>12865.85</v>
      </c>
      <c r="G186" s="2">
        <v>-8000</v>
      </c>
      <c r="H186" s="2">
        <f>+E186+G186</f>
        <v>26200</v>
      </c>
    </row>
    <row r="187" spans="1:10" s="4" customFormat="1" x14ac:dyDescent="0.3">
      <c r="A187" s="4" t="s">
        <v>175</v>
      </c>
      <c r="D187" s="4" t="s">
        <v>176</v>
      </c>
      <c r="E187" s="5">
        <f>+E188+E195</f>
        <v>550000</v>
      </c>
      <c r="F187" s="5">
        <f t="shared" ref="F187:H187" si="87">+F188+F195</f>
        <v>50000</v>
      </c>
      <c r="G187" s="5">
        <f t="shared" si="87"/>
        <v>-485300</v>
      </c>
      <c r="H187" s="5">
        <f t="shared" si="87"/>
        <v>64700</v>
      </c>
      <c r="I187" s="13"/>
      <c r="J187" s="13"/>
    </row>
    <row r="188" spans="1:10" s="4" customFormat="1" x14ac:dyDescent="0.3">
      <c r="A188" s="6" t="s">
        <v>177</v>
      </c>
      <c r="B188" s="6"/>
      <c r="C188" s="6"/>
      <c r="D188" s="6" t="s">
        <v>178</v>
      </c>
      <c r="E188" s="7">
        <f>+E189+E192</f>
        <v>500000</v>
      </c>
      <c r="F188" s="7">
        <f t="shared" ref="F188:H188" si="88">+F189+F192</f>
        <v>0</v>
      </c>
      <c r="G188" s="7">
        <f t="shared" si="88"/>
        <v>-485300</v>
      </c>
      <c r="H188" s="7">
        <f t="shared" si="88"/>
        <v>14700</v>
      </c>
      <c r="I188" s="13"/>
      <c r="J188" s="13"/>
    </row>
    <row r="189" spans="1:10" s="4" customFormat="1" x14ac:dyDescent="0.3">
      <c r="A189" s="4" t="s">
        <v>177</v>
      </c>
      <c r="B189" s="4" t="s">
        <v>137</v>
      </c>
      <c r="D189" s="4" t="s">
        <v>138</v>
      </c>
      <c r="E189" s="5">
        <f>+E190</f>
        <v>160800</v>
      </c>
      <c r="F189" s="5">
        <f t="shared" ref="F189:H190" si="89">+F190</f>
        <v>0</v>
      </c>
      <c r="G189" s="5">
        <f t="shared" si="89"/>
        <v>-160800</v>
      </c>
      <c r="H189" s="5">
        <f t="shared" si="89"/>
        <v>0</v>
      </c>
      <c r="I189" s="13"/>
      <c r="J189" s="13"/>
    </row>
    <row r="190" spans="1:10" s="4" customFormat="1" x14ac:dyDescent="0.3">
      <c r="A190" s="6" t="s">
        <v>177</v>
      </c>
      <c r="B190" s="6" t="s">
        <v>137</v>
      </c>
      <c r="C190" s="6" t="s">
        <v>179</v>
      </c>
      <c r="D190" s="6" t="s">
        <v>180</v>
      </c>
      <c r="E190" s="7">
        <f>+E191</f>
        <v>160800</v>
      </c>
      <c r="F190" s="7">
        <f t="shared" si="89"/>
        <v>0</v>
      </c>
      <c r="G190" s="7">
        <f t="shared" si="89"/>
        <v>-160800</v>
      </c>
      <c r="H190" s="7">
        <f t="shared" si="89"/>
        <v>0</v>
      </c>
      <c r="I190" s="13"/>
      <c r="J190" s="13"/>
    </row>
    <row r="191" spans="1:10" x14ac:dyDescent="0.3">
      <c r="A191" t="s">
        <v>177</v>
      </c>
      <c r="B191" t="s">
        <v>137</v>
      </c>
      <c r="C191" t="s">
        <v>181</v>
      </c>
      <c r="D191" t="s">
        <v>180</v>
      </c>
      <c r="E191" s="3">
        <v>160800</v>
      </c>
      <c r="F191" s="3"/>
      <c r="G191" s="3">
        <v>-160800</v>
      </c>
      <c r="H191" s="3">
        <f>+E191+G191</f>
        <v>0</v>
      </c>
    </row>
    <row r="192" spans="1:10" s="4" customFormat="1" x14ac:dyDescent="0.3">
      <c r="A192" s="6" t="s">
        <v>177</v>
      </c>
      <c r="B192" s="6" t="s">
        <v>7</v>
      </c>
      <c r="C192" s="6"/>
      <c r="D192" s="6" t="s">
        <v>14</v>
      </c>
      <c r="E192" s="7">
        <f>+E193</f>
        <v>339200</v>
      </c>
      <c r="F192" s="7">
        <f t="shared" ref="F192:H193" si="90">+F193</f>
        <v>0</v>
      </c>
      <c r="G192" s="7">
        <f t="shared" si="90"/>
        <v>-324500</v>
      </c>
      <c r="H192" s="7">
        <f t="shared" si="90"/>
        <v>14700</v>
      </c>
      <c r="I192" s="13"/>
      <c r="J192" s="13"/>
    </row>
    <row r="193" spans="1:10" s="4" customFormat="1" x14ac:dyDescent="0.3">
      <c r="A193" s="4" t="s">
        <v>177</v>
      </c>
      <c r="B193" s="4" t="s">
        <v>7</v>
      </c>
      <c r="C193" s="4" t="s">
        <v>179</v>
      </c>
      <c r="D193" s="4" t="s">
        <v>180</v>
      </c>
      <c r="E193" s="5">
        <f>+E194</f>
        <v>339200</v>
      </c>
      <c r="F193" s="5">
        <f t="shared" si="90"/>
        <v>0</v>
      </c>
      <c r="G193" s="5">
        <f t="shared" si="90"/>
        <v>-324500</v>
      </c>
      <c r="H193" s="5">
        <f t="shared" si="90"/>
        <v>14700</v>
      </c>
      <c r="I193" s="13"/>
      <c r="J193" s="13"/>
    </row>
    <row r="194" spans="1:10" x14ac:dyDescent="0.3">
      <c r="A194" s="1" t="s">
        <v>177</v>
      </c>
      <c r="B194" s="1" t="s">
        <v>7</v>
      </c>
      <c r="C194" s="1" t="s">
        <v>181</v>
      </c>
      <c r="D194" s="1" t="s">
        <v>180</v>
      </c>
      <c r="E194" s="2">
        <v>339200</v>
      </c>
      <c r="F194" s="2"/>
      <c r="G194" s="2">
        <v>-324500</v>
      </c>
      <c r="H194" s="2">
        <f>+E194+G194</f>
        <v>14700</v>
      </c>
    </row>
    <row r="195" spans="1:10" s="4" customFormat="1" x14ac:dyDescent="0.3">
      <c r="A195" s="4" t="s">
        <v>182</v>
      </c>
      <c r="D195" s="4" t="s">
        <v>183</v>
      </c>
      <c r="E195" s="5">
        <f>+E196</f>
        <v>50000</v>
      </c>
      <c r="F195" s="5">
        <f t="shared" ref="F195:H197" si="91">+F196</f>
        <v>50000</v>
      </c>
      <c r="G195" s="5">
        <f t="shared" si="91"/>
        <v>0</v>
      </c>
      <c r="H195" s="5">
        <f t="shared" si="91"/>
        <v>50000</v>
      </c>
      <c r="I195" s="13"/>
      <c r="J195" s="13"/>
    </row>
    <row r="196" spans="1:10" s="4" customFormat="1" x14ac:dyDescent="0.3">
      <c r="A196" s="6" t="s">
        <v>182</v>
      </c>
      <c r="B196" s="6" t="s">
        <v>7</v>
      </c>
      <c r="C196" s="6"/>
      <c r="D196" s="6" t="s">
        <v>14</v>
      </c>
      <c r="E196" s="7">
        <f>+E197</f>
        <v>50000</v>
      </c>
      <c r="F196" s="7">
        <f t="shared" si="91"/>
        <v>50000</v>
      </c>
      <c r="G196" s="7">
        <f t="shared" si="91"/>
        <v>0</v>
      </c>
      <c r="H196" s="7">
        <f t="shared" si="91"/>
        <v>50000</v>
      </c>
      <c r="I196" s="13"/>
      <c r="J196" s="13"/>
    </row>
    <row r="197" spans="1:10" s="4" customFormat="1" x14ac:dyDescent="0.3">
      <c r="A197" s="4" t="s">
        <v>182</v>
      </c>
      <c r="B197" s="4" t="s">
        <v>7</v>
      </c>
      <c r="C197" s="4" t="s">
        <v>184</v>
      </c>
      <c r="D197" s="4" t="s">
        <v>185</v>
      </c>
      <c r="E197" s="5">
        <f>+E198</f>
        <v>50000</v>
      </c>
      <c r="F197" s="5">
        <f t="shared" si="91"/>
        <v>50000</v>
      </c>
      <c r="G197" s="5">
        <f t="shared" si="91"/>
        <v>0</v>
      </c>
      <c r="H197" s="5">
        <f t="shared" si="91"/>
        <v>50000</v>
      </c>
      <c r="I197" s="13"/>
      <c r="J197" s="13"/>
    </row>
    <row r="198" spans="1:10" x14ac:dyDescent="0.3">
      <c r="A198" s="1" t="s">
        <v>182</v>
      </c>
      <c r="B198" s="1" t="s">
        <v>7</v>
      </c>
      <c r="C198" s="1" t="s">
        <v>186</v>
      </c>
      <c r="D198" s="1" t="s">
        <v>187</v>
      </c>
      <c r="E198" s="2">
        <v>50000</v>
      </c>
      <c r="F198" s="2">
        <v>50000</v>
      </c>
      <c r="G198" s="2"/>
      <c r="H198" s="2">
        <f>+E198+G198</f>
        <v>50000</v>
      </c>
    </row>
    <row r="199" spans="1:10" s="4" customFormat="1" x14ac:dyDescent="0.3">
      <c r="A199" s="4" t="s">
        <v>188</v>
      </c>
      <c r="D199" s="4" t="s">
        <v>189</v>
      </c>
      <c r="E199" s="5">
        <f>+E200</f>
        <v>258600</v>
      </c>
      <c r="F199" s="5">
        <f t="shared" ref="F199:H199" si="92">+F200</f>
        <v>114648.32000000001</v>
      </c>
      <c r="G199" s="5">
        <f t="shared" si="92"/>
        <v>-65600</v>
      </c>
      <c r="H199" s="5">
        <f t="shared" si="92"/>
        <v>193000</v>
      </c>
      <c r="I199" s="13"/>
      <c r="J199" s="13"/>
    </row>
    <row r="200" spans="1:10" s="4" customFormat="1" x14ac:dyDescent="0.3">
      <c r="A200" s="6" t="s">
        <v>190</v>
      </c>
      <c r="B200" s="6"/>
      <c r="C200" s="6"/>
      <c r="D200" s="6" t="s">
        <v>183</v>
      </c>
      <c r="E200" s="7">
        <f>+E201+E206+E218+E224</f>
        <v>258600</v>
      </c>
      <c r="F200" s="7">
        <f t="shared" ref="F200:H200" si="93">+F201+F206+F218+F224</f>
        <v>114648.32000000001</v>
      </c>
      <c r="G200" s="7">
        <f t="shared" si="93"/>
        <v>-65600</v>
      </c>
      <c r="H200" s="7">
        <f t="shared" si="93"/>
        <v>193000</v>
      </c>
      <c r="I200" s="13"/>
      <c r="J200" s="13"/>
    </row>
    <row r="201" spans="1:10" s="4" customFormat="1" x14ac:dyDescent="0.3">
      <c r="A201" s="4" t="s">
        <v>190</v>
      </c>
      <c r="B201" s="4" t="s">
        <v>137</v>
      </c>
      <c r="D201" s="4" t="s">
        <v>138</v>
      </c>
      <c r="E201" s="5">
        <f>+E202+E204</f>
        <v>30200</v>
      </c>
      <c r="F201" s="5">
        <f t="shared" ref="F201:H201" si="94">+F202+F204</f>
        <v>10132.24</v>
      </c>
      <c r="G201" s="5">
        <f t="shared" si="94"/>
        <v>0</v>
      </c>
      <c r="H201" s="5">
        <f t="shared" si="94"/>
        <v>30200</v>
      </c>
      <c r="I201" s="13"/>
      <c r="J201" s="13"/>
    </row>
    <row r="202" spans="1:10" s="4" customFormat="1" x14ac:dyDescent="0.3">
      <c r="A202" s="6" t="s">
        <v>190</v>
      </c>
      <c r="B202" s="6" t="s">
        <v>137</v>
      </c>
      <c r="C202" s="6" t="s">
        <v>184</v>
      </c>
      <c r="D202" s="6" t="s">
        <v>185</v>
      </c>
      <c r="E202" s="7">
        <f>+E203</f>
        <v>20000</v>
      </c>
      <c r="F202" s="7">
        <f t="shared" ref="F202:H202" si="95">+F203</f>
        <v>0</v>
      </c>
      <c r="G202" s="7">
        <f t="shared" si="95"/>
        <v>0</v>
      </c>
      <c r="H202" s="7">
        <f t="shared" si="95"/>
        <v>20000</v>
      </c>
      <c r="I202" s="13"/>
      <c r="J202" s="13"/>
    </row>
    <row r="203" spans="1:10" x14ac:dyDescent="0.3">
      <c r="A203" t="s">
        <v>190</v>
      </c>
      <c r="B203" t="s">
        <v>137</v>
      </c>
      <c r="C203" t="s">
        <v>191</v>
      </c>
      <c r="D203" t="s">
        <v>192</v>
      </c>
      <c r="E203" s="3">
        <v>20000</v>
      </c>
      <c r="F203" s="3"/>
      <c r="G203" s="3"/>
      <c r="H203" s="3">
        <f>+E203+G203</f>
        <v>20000</v>
      </c>
    </row>
    <row r="204" spans="1:10" s="4" customFormat="1" x14ac:dyDescent="0.3">
      <c r="A204" s="6" t="s">
        <v>190</v>
      </c>
      <c r="B204" s="6" t="s">
        <v>137</v>
      </c>
      <c r="C204" s="6" t="s">
        <v>169</v>
      </c>
      <c r="D204" s="6" t="s">
        <v>170</v>
      </c>
      <c r="E204" s="7">
        <f>+E205</f>
        <v>10200</v>
      </c>
      <c r="F204" s="7">
        <f t="shared" ref="F204:H204" si="96">+F205</f>
        <v>10132.24</v>
      </c>
      <c r="G204" s="7">
        <f t="shared" si="96"/>
        <v>0</v>
      </c>
      <c r="H204" s="7">
        <f t="shared" si="96"/>
        <v>10200</v>
      </c>
      <c r="I204" s="13"/>
      <c r="J204" s="13"/>
    </row>
    <row r="205" spans="1:10" x14ac:dyDescent="0.3">
      <c r="A205" t="s">
        <v>190</v>
      </c>
      <c r="B205" t="s">
        <v>137</v>
      </c>
      <c r="C205" t="s">
        <v>171</v>
      </c>
      <c r="D205" t="s">
        <v>172</v>
      </c>
      <c r="E205" s="3">
        <v>10200</v>
      </c>
      <c r="F205" s="3">
        <v>10132.24</v>
      </c>
      <c r="G205" s="3"/>
      <c r="H205" s="3">
        <f>+E205+G205</f>
        <v>10200</v>
      </c>
    </row>
    <row r="206" spans="1:10" s="4" customFormat="1" x14ac:dyDescent="0.3">
      <c r="A206" s="6" t="s">
        <v>190</v>
      </c>
      <c r="B206" s="6" t="s">
        <v>193</v>
      </c>
      <c r="C206" s="6"/>
      <c r="D206" s="6" t="s">
        <v>194</v>
      </c>
      <c r="E206" s="7">
        <f>+E207+E209+E216</f>
        <v>202500</v>
      </c>
      <c r="F206" s="7">
        <f t="shared" ref="F206:H206" si="97">+F207+F209+F216</f>
        <v>76298.75</v>
      </c>
      <c r="G206" s="7">
        <f t="shared" si="97"/>
        <v>-70100</v>
      </c>
      <c r="H206" s="7">
        <f t="shared" si="97"/>
        <v>132400</v>
      </c>
      <c r="I206" s="13"/>
      <c r="J206" s="13"/>
    </row>
    <row r="207" spans="1:10" s="4" customFormat="1" x14ac:dyDescent="0.3">
      <c r="A207" s="4" t="s">
        <v>190</v>
      </c>
      <c r="B207" s="4" t="s">
        <v>193</v>
      </c>
      <c r="C207" s="4" t="s">
        <v>51</v>
      </c>
      <c r="D207" s="4" t="s">
        <v>52</v>
      </c>
      <c r="E207" s="5">
        <f>+E208</f>
        <v>70100</v>
      </c>
      <c r="F207" s="5">
        <f t="shared" ref="F207:H207" si="98">+F208</f>
        <v>0</v>
      </c>
      <c r="G207" s="5">
        <f t="shared" si="98"/>
        <v>-70100</v>
      </c>
      <c r="H207" s="5">
        <f t="shared" si="98"/>
        <v>0</v>
      </c>
      <c r="I207" s="13"/>
      <c r="J207" s="13"/>
    </row>
    <row r="208" spans="1:10" x14ac:dyDescent="0.3">
      <c r="A208" s="1" t="s">
        <v>190</v>
      </c>
      <c r="B208" s="1" t="s">
        <v>193</v>
      </c>
      <c r="C208" s="1" t="s">
        <v>63</v>
      </c>
      <c r="D208" s="1" t="s">
        <v>64</v>
      </c>
      <c r="E208" s="2">
        <v>70100</v>
      </c>
      <c r="F208" s="2"/>
      <c r="G208" s="2">
        <v>-70100</v>
      </c>
      <c r="H208" s="2">
        <f>+E208+G208</f>
        <v>0</v>
      </c>
    </row>
    <row r="209" spans="1:10" s="4" customFormat="1" x14ac:dyDescent="0.3">
      <c r="A209" s="4" t="s">
        <v>190</v>
      </c>
      <c r="B209" s="4" t="s">
        <v>193</v>
      </c>
      <c r="C209" s="4" t="s">
        <v>184</v>
      </c>
      <c r="D209" s="4" t="s">
        <v>185</v>
      </c>
      <c r="E209" s="5">
        <f>SUM(E210:E215)</f>
        <v>127800</v>
      </c>
      <c r="F209" s="5">
        <f t="shared" ref="F209:H209" si="99">SUM(F210:F215)</f>
        <v>72101.75</v>
      </c>
      <c r="G209" s="5">
        <f t="shared" si="99"/>
        <v>0</v>
      </c>
      <c r="H209" s="5">
        <f t="shared" si="99"/>
        <v>127800</v>
      </c>
      <c r="I209" s="13"/>
      <c r="J209" s="13"/>
    </row>
    <row r="210" spans="1:10" x14ac:dyDescent="0.3">
      <c r="A210" s="1" t="s">
        <v>190</v>
      </c>
      <c r="B210" s="1" t="s">
        <v>193</v>
      </c>
      <c r="C210" s="1" t="s">
        <v>186</v>
      </c>
      <c r="D210" s="1" t="s">
        <v>187</v>
      </c>
      <c r="E210" s="2">
        <v>20000</v>
      </c>
      <c r="F210" s="2">
        <v>32180.73</v>
      </c>
      <c r="G210" s="2">
        <v>20000</v>
      </c>
      <c r="H210" s="2">
        <f t="shared" ref="H210:H215" si="100">+E210+G210</f>
        <v>40000</v>
      </c>
    </row>
    <row r="211" spans="1:10" x14ac:dyDescent="0.3">
      <c r="A211" t="s">
        <v>190</v>
      </c>
      <c r="B211" t="s">
        <v>193</v>
      </c>
      <c r="C211" t="s">
        <v>195</v>
      </c>
      <c r="D211" t="s">
        <v>196</v>
      </c>
      <c r="E211" s="3">
        <v>5000</v>
      </c>
      <c r="F211" s="3">
        <v>5224.08</v>
      </c>
      <c r="G211" s="3">
        <v>1000</v>
      </c>
      <c r="H211" s="3">
        <f t="shared" si="100"/>
        <v>6000</v>
      </c>
    </row>
    <row r="212" spans="1:10" x14ac:dyDescent="0.3">
      <c r="A212" s="1" t="s">
        <v>190</v>
      </c>
      <c r="B212" s="1" t="s">
        <v>193</v>
      </c>
      <c r="C212" s="1" t="s">
        <v>197</v>
      </c>
      <c r="D212" s="1" t="s">
        <v>198</v>
      </c>
      <c r="E212" s="2">
        <v>2500</v>
      </c>
      <c r="F212" s="2">
        <v>1698</v>
      </c>
      <c r="G212" s="2"/>
      <c r="H212" s="2">
        <f t="shared" si="100"/>
        <v>2500</v>
      </c>
    </row>
    <row r="213" spans="1:10" x14ac:dyDescent="0.3">
      <c r="A213" t="s">
        <v>190</v>
      </c>
      <c r="B213" t="s">
        <v>193</v>
      </c>
      <c r="C213" t="s">
        <v>191</v>
      </c>
      <c r="D213" t="s">
        <v>192</v>
      </c>
      <c r="E213" s="3">
        <v>15300</v>
      </c>
      <c r="F213" s="3">
        <v>26250</v>
      </c>
      <c r="G213" s="3">
        <v>16000</v>
      </c>
      <c r="H213" s="3">
        <f t="shared" si="100"/>
        <v>31300</v>
      </c>
    </row>
    <row r="214" spans="1:10" x14ac:dyDescent="0.3">
      <c r="A214" s="1" t="s">
        <v>190</v>
      </c>
      <c r="B214" s="1" t="s">
        <v>193</v>
      </c>
      <c r="C214" s="1" t="s">
        <v>199</v>
      </c>
      <c r="D214" s="1" t="s">
        <v>200</v>
      </c>
      <c r="E214" s="2">
        <v>1000</v>
      </c>
      <c r="F214" s="2">
        <v>999</v>
      </c>
      <c r="G214" s="2"/>
      <c r="H214" s="2">
        <f t="shared" si="100"/>
        <v>1000</v>
      </c>
    </row>
    <row r="215" spans="1:10" x14ac:dyDescent="0.3">
      <c r="A215" t="s">
        <v>190</v>
      </c>
      <c r="B215" t="s">
        <v>193</v>
      </c>
      <c r="C215" t="s">
        <v>201</v>
      </c>
      <c r="D215" t="s">
        <v>202</v>
      </c>
      <c r="E215" s="3">
        <v>84000</v>
      </c>
      <c r="F215" s="3">
        <v>5749.94</v>
      </c>
      <c r="G215" s="3">
        <f>-33100-3900</f>
        <v>-37000</v>
      </c>
      <c r="H215" s="3">
        <f t="shared" si="100"/>
        <v>47000</v>
      </c>
    </row>
    <row r="216" spans="1:10" s="4" customFormat="1" x14ac:dyDescent="0.3">
      <c r="A216" s="6" t="s">
        <v>190</v>
      </c>
      <c r="B216" s="6" t="s">
        <v>193</v>
      </c>
      <c r="C216" s="6" t="s">
        <v>169</v>
      </c>
      <c r="D216" s="6" t="s">
        <v>170</v>
      </c>
      <c r="E216" s="7">
        <f>+E217</f>
        <v>4600</v>
      </c>
      <c r="F216" s="7">
        <f t="shared" ref="F216:H216" si="101">+F217</f>
        <v>4197</v>
      </c>
      <c r="G216" s="7">
        <f t="shared" si="101"/>
        <v>0</v>
      </c>
      <c r="H216" s="7">
        <f t="shared" si="101"/>
        <v>4600</v>
      </c>
      <c r="I216" s="13"/>
      <c r="J216" s="13"/>
    </row>
    <row r="217" spans="1:10" x14ac:dyDescent="0.3">
      <c r="A217" t="s">
        <v>190</v>
      </c>
      <c r="B217" t="s">
        <v>193</v>
      </c>
      <c r="C217" t="s">
        <v>171</v>
      </c>
      <c r="D217" t="s">
        <v>172</v>
      </c>
      <c r="E217" s="3">
        <v>4600</v>
      </c>
      <c r="F217" s="3">
        <v>4197</v>
      </c>
      <c r="G217" s="3"/>
      <c r="H217" s="3">
        <f>+E217+G217</f>
        <v>4600</v>
      </c>
    </row>
    <row r="218" spans="1:10" s="4" customFormat="1" x14ac:dyDescent="0.3">
      <c r="A218" s="6" t="s">
        <v>190</v>
      </c>
      <c r="B218" s="6" t="s">
        <v>145</v>
      </c>
      <c r="C218" s="6"/>
      <c r="D218" s="6" t="s">
        <v>146</v>
      </c>
      <c r="E218" s="7">
        <f>+E219+E222</f>
        <v>21700</v>
      </c>
      <c r="F218" s="7">
        <f>+F219+F222</f>
        <v>21630.93</v>
      </c>
      <c r="G218" s="7">
        <f t="shared" ref="G218:H218" si="102">+G219+G222</f>
        <v>0</v>
      </c>
      <c r="H218" s="7">
        <f t="shared" si="102"/>
        <v>21700</v>
      </c>
      <c r="I218" s="13"/>
      <c r="J218" s="13"/>
    </row>
    <row r="219" spans="1:10" s="4" customFormat="1" x14ac:dyDescent="0.3">
      <c r="A219" s="4" t="s">
        <v>190</v>
      </c>
      <c r="B219" s="4" t="s">
        <v>145</v>
      </c>
      <c r="C219" s="4" t="s">
        <v>184</v>
      </c>
      <c r="D219" s="4" t="s">
        <v>185</v>
      </c>
      <c r="E219" s="5">
        <f>+E220+E221</f>
        <v>12700</v>
      </c>
      <c r="F219" s="5">
        <f t="shared" ref="F219:H219" si="103">+F220+F221</f>
        <v>12650.81</v>
      </c>
      <c r="G219" s="5">
        <f t="shared" si="103"/>
        <v>0</v>
      </c>
      <c r="H219" s="5">
        <f t="shared" si="103"/>
        <v>12700</v>
      </c>
      <c r="I219" s="13"/>
      <c r="J219" s="13"/>
    </row>
    <row r="220" spans="1:10" x14ac:dyDescent="0.3">
      <c r="A220" s="1" t="s">
        <v>190</v>
      </c>
      <c r="B220" s="1" t="s">
        <v>145</v>
      </c>
      <c r="C220" s="1" t="s">
        <v>186</v>
      </c>
      <c r="D220" s="1" t="s">
        <v>187</v>
      </c>
      <c r="E220" s="2">
        <v>11900</v>
      </c>
      <c r="F220" s="2">
        <v>11862.81</v>
      </c>
      <c r="G220" s="2"/>
      <c r="H220" s="2">
        <f>+E220+G220</f>
        <v>11900</v>
      </c>
    </row>
    <row r="221" spans="1:10" x14ac:dyDescent="0.3">
      <c r="A221" t="s">
        <v>190</v>
      </c>
      <c r="B221" t="s">
        <v>145</v>
      </c>
      <c r="C221" t="s">
        <v>203</v>
      </c>
      <c r="D221" t="s">
        <v>204</v>
      </c>
      <c r="E221" s="3">
        <v>800</v>
      </c>
      <c r="F221" s="3">
        <v>788</v>
      </c>
      <c r="G221" s="3"/>
      <c r="H221" s="3">
        <f>+E221+G221</f>
        <v>800</v>
      </c>
    </row>
    <row r="222" spans="1:10" s="4" customFormat="1" x14ac:dyDescent="0.3">
      <c r="A222" s="6" t="s">
        <v>190</v>
      </c>
      <c r="B222" s="6" t="s">
        <v>145</v>
      </c>
      <c r="C222" s="6" t="s">
        <v>169</v>
      </c>
      <c r="D222" s="6" t="s">
        <v>170</v>
      </c>
      <c r="E222" s="7">
        <f>+E223</f>
        <v>9000</v>
      </c>
      <c r="F222" s="7">
        <f t="shared" ref="F222:H222" si="104">+F223</f>
        <v>8980.1200000000008</v>
      </c>
      <c r="G222" s="7">
        <f t="shared" si="104"/>
        <v>0</v>
      </c>
      <c r="H222" s="7">
        <f t="shared" si="104"/>
        <v>9000</v>
      </c>
      <c r="I222" s="13"/>
      <c r="J222" s="13"/>
    </row>
    <row r="223" spans="1:10" x14ac:dyDescent="0.3">
      <c r="A223" t="s">
        <v>190</v>
      </c>
      <c r="B223" t="s">
        <v>145</v>
      </c>
      <c r="C223" t="s">
        <v>171</v>
      </c>
      <c r="D223" t="s">
        <v>172</v>
      </c>
      <c r="E223" s="3">
        <v>9000</v>
      </c>
      <c r="F223" s="3">
        <v>8980.1200000000008</v>
      </c>
      <c r="G223" s="3"/>
      <c r="H223" s="3">
        <f>+E223+G223</f>
        <v>9000</v>
      </c>
    </row>
    <row r="224" spans="1:10" s="4" customFormat="1" x14ac:dyDescent="0.3">
      <c r="A224" s="6" t="s">
        <v>190</v>
      </c>
      <c r="B224" s="6" t="s">
        <v>149</v>
      </c>
      <c r="C224" s="6"/>
      <c r="D224" s="6" t="s">
        <v>150</v>
      </c>
      <c r="E224" s="7">
        <f>+E225</f>
        <v>4200</v>
      </c>
      <c r="F224" s="7">
        <f t="shared" ref="F224:H225" si="105">+F225</f>
        <v>6586.4</v>
      </c>
      <c r="G224" s="7">
        <f t="shared" si="105"/>
        <v>4500</v>
      </c>
      <c r="H224" s="7">
        <f t="shared" si="105"/>
        <v>8700</v>
      </c>
      <c r="I224" s="13"/>
      <c r="J224" s="13"/>
    </row>
    <row r="225" spans="1:10" s="4" customFormat="1" x14ac:dyDescent="0.3">
      <c r="A225" s="4" t="s">
        <v>190</v>
      </c>
      <c r="B225" s="4" t="s">
        <v>149</v>
      </c>
      <c r="C225" s="4" t="s">
        <v>169</v>
      </c>
      <c r="D225" s="4" t="s">
        <v>170</v>
      </c>
      <c r="E225" s="5">
        <f>+E226</f>
        <v>4200</v>
      </c>
      <c r="F225" s="5">
        <f t="shared" si="105"/>
        <v>6586.4</v>
      </c>
      <c r="G225" s="5">
        <f t="shared" si="105"/>
        <v>4500</v>
      </c>
      <c r="H225" s="5">
        <f t="shared" si="105"/>
        <v>8700</v>
      </c>
      <c r="I225" s="13"/>
      <c r="J225" s="13"/>
    </row>
    <row r="226" spans="1:10" x14ac:dyDescent="0.3">
      <c r="A226" s="1" t="s">
        <v>190</v>
      </c>
      <c r="B226" s="1" t="s">
        <v>149</v>
      </c>
      <c r="C226" s="1" t="s">
        <v>171</v>
      </c>
      <c r="D226" s="1" t="s">
        <v>172</v>
      </c>
      <c r="E226" s="2">
        <v>4200</v>
      </c>
      <c r="F226" s="2">
        <v>6586.4</v>
      </c>
      <c r="G226" s="2">
        <v>4500</v>
      </c>
      <c r="H226" s="2">
        <f>+E226+G226</f>
        <v>8700</v>
      </c>
    </row>
    <row r="227" spans="1:10" s="8" customFormat="1" x14ac:dyDescent="0.3">
      <c r="A227" s="40"/>
      <c r="B227" s="40"/>
      <c r="C227" s="40"/>
      <c r="D227" s="40"/>
      <c r="E227" s="40"/>
      <c r="F227" s="40"/>
      <c r="G227" s="40"/>
      <c r="H227" s="40"/>
      <c r="I227" s="15"/>
      <c r="J227" s="15"/>
    </row>
    <row r="228" spans="1:10" s="8" customFormat="1" x14ac:dyDescent="0.3">
      <c r="A228" s="41"/>
      <c r="B228" s="41"/>
      <c r="C228" s="41"/>
      <c r="D228" s="41"/>
      <c r="E228" s="41" t="s">
        <v>242</v>
      </c>
      <c r="F228" s="41"/>
      <c r="G228" s="41"/>
      <c r="H228" s="41"/>
      <c r="I228" s="15"/>
      <c r="J228" s="15"/>
    </row>
    <row r="229" spans="1:10" s="8" customFormat="1" x14ac:dyDescent="0.3">
      <c r="A229" s="41"/>
      <c r="B229" s="41"/>
      <c r="C229" s="41"/>
      <c r="D229" s="41"/>
      <c r="E229" s="42" t="s">
        <v>243</v>
      </c>
      <c r="F229" s="41"/>
      <c r="G229" s="41"/>
      <c r="H229" s="41"/>
      <c r="I229" s="15"/>
      <c r="J229" s="15"/>
    </row>
    <row r="230" spans="1:10" s="8" customFormat="1" x14ac:dyDescent="0.3">
      <c r="A230" s="41"/>
      <c r="B230" s="41"/>
      <c r="C230" s="41"/>
      <c r="D230" s="41"/>
      <c r="E230" s="41"/>
      <c r="F230" s="41"/>
      <c r="G230" s="41"/>
      <c r="H230" s="41"/>
      <c r="I230" s="15"/>
      <c r="J230" s="15"/>
    </row>
    <row r="231" spans="1:10" s="8" customFormat="1" x14ac:dyDescent="0.3">
      <c r="A231" s="41"/>
      <c r="B231" s="41"/>
      <c r="C231" s="41"/>
      <c r="D231" s="41"/>
      <c r="E231" s="41"/>
      <c r="F231" s="41"/>
      <c r="G231" s="41"/>
      <c r="H231" s="41"/>
      <c r="I231" s="15"/>
      <c r="J231" s="15"/>
    </row>
    <row r="232" spans="1:10" s="8" customFormat="1" x14ac:dyDescent="0.3">
      <c r="A232" s="41"/>
      <c r="B232" s="41"/>
      <c r="C232" s="41"/>
      <c r="D232" s="41"/>
      <c r="E232" s="41"/>
      <c r="F232" s="41"/>
      <c r="G232" s="41"/>
      <c r="H232" s="41"/>
      <c r="I232" s="15"/>
      <c r="J232" s="15"/>
    </row>
    <row r="234" spans="1:10" x14ac:dyDescent="0.3">
      <c r="D234" s="9">
        <v>31</v>
      </c>
      <c r="E234" s="10">
        <f>+E8+E192+E196+E139+E55</f>
        <v>1597200</v>
      </c>
      <c r="F234" s="10">
        <f t="shared" ref="F234:H234" si="106">+F8+F192+F196+F139+F55</f>
        <v>831004.23</v>
      </c>
      <c r="G234" s="10">
        <f t="shared" si="106"/>
        <v>-191900</v>
      </c>
      <c r="H234" s="10">
        <f t="shared" si="106"/>
        <v>1405300</v>
      </c>
    </row>
    <row r="235" spans="1:10" x14ac:dyDescent="0.3">
      <c r="D235" s="9">
        <v>11</v>
      </c>
      <c r="E235" s="10">
        <f>+E77+E113+E135+E145+E160+E189+E201</f>
        <v>1902700</v>
      </c>
      <c r="F235" s="10">
        <f t="shared" ref="F235:H235" si="107">+F77+F113+F135+F145+F160+F189+F201</f>
        <v>1278960.55</v>
      </c>
      <c r="G235" s="10">
        <f>+G77+G113+G135+G145+G160+G189+G201</f>
        <v>-246600</v>
      </c>
      <c r="H235" s="10">
        <f t="shared" si="107"/>
        <v>1656100</v>
      </c>
    </row>
    <row r="236" spans="1:10" x14ac:dyDescent="0.3">
      <c r="D236" s="9">
        <v>44</v>
      </c>
      <c r="E236" s="10">
        <f>+E184+E169</f>
        <v>501900</v>
      </c>
      <c r="F236" s="10">
        <f t="shared" ref="F236:H236" si="108">+F184+F169</f>
        <v>409109.99999999994</v>
      </c>
      <c r="G236" s="10">
        <f t="shared" si="108"/>
        <v>-8000</v>
      </c>
      <c r="H236" s="10">
        <f t="shared" si="108"/>
        <v>493900</v>
      </c>
    </row>
    <row r="237" spans="1:10" x14ac:dyDescent="0.3">
      <c r="D237" s="9">
        <v>25</v>
      </c>
      <c r="E237" s="10">
        <f>+E206</f>
        <v>202500</v>
      </c>
      <c r="F237" s="10">
        <f t="shared" ref="F237:H237" si="109">+F206</f>
        <v>76298.75</v>
      </c>
      <c r="G237" s="10">
        <f t="shared" si="109"/>
        <v>-70100</v>
      </c>
      <c r="H237" s="10">
        <f t="shared" si="109"/>
        <v>132400</v>
      </c>
    </row>
    <row r="238" spans="1:10" x14ac:dyDescent="0.3">
      <c r="D238" s="9">
        <v>55</v>
      </c>
      <c r="E238" s="10">
        <f>+E224+E180+E141+E127+E98</f>
        <v>985700</v>
      </c>
      <c r="F238" s="10">
        <f t="shared" ref="F238:H238" si="110">+F224+F180+F141+F127+F98</f>
        <v>599592.54</v>
      </c>
      <c r="G238" s="10">
        <f t="shared" si="110"/>
        <v>-18500</v>
      </c>
      <c r="H238" s="10">
        <f t="shared" si="110"/>
        <v>967200</v>
      </c>
    </row>
    <row r="239" spans="1:10" x14ac:dyDescent="0.3">
      <c r="D239" s="9">
        <v>29</v>
      </c>
      <c r="E239" s="10">
        <f>+E218+E85</f>
        <v>83000</v>
      </c>
      <c r="F239" s="10">
        <f t="shared" ref="F239:H239" si="111">+F218+F85</f>
        <v>82905.76999999999</v>
      </c>
      <c r="G239" s="10">
        <f t="shared" si="111"/>
        <v>0</v>
      </c>
      <c r="H239" s="10">
        <f t="shared" si="111"/>
        <v>83000</v>
      </c>
    </row>
    <row r="240" spans="1:10" x14ac:dyDescent="0.3">
      <c r="D240" s="9">
        <v>49</v>
      </c>
      <c r="E240" s="10">
        <f>+E60</f>
        <v>12100000</v>
      </c>
      <c r="F240" s="10">
        <f t="shared" ref="F240:H240" si="112">+F60</f>
        <v>8497288.290000001</v>
      </c>
      <c r="G240" s="10">
        <f t="shared" si="112"/>
        <v>0</v>
      </c>
      <c r="H240" s="10">
        <f t="shared" si="112"/>
        <v>12100000</v>
      </c>
    </row>
    <row r="241" spans="4:8" x14ac:dyDescent="0.3">
      <c r="D241" s="11" t="s">
        <v>234</v>
      </c>
      <c r="E241" s="12">
        <f>SUM(E234:E240)</f>
        <v>17373000</v>
      </c>
      <c r="F241" s="12">
        <f t="shared" ref="F241:H241" si="113">SUM(F234:F240)</f>
        <v>11775160.130000001</v>
      </c>
      <c r="G241" s="12">
        <f t="shared" si="113"/>
        <v>-535100</v>
      </c>
      <c r="H241" s="12">
        <f t="shared" si="113"/>
        <v>16837900</v>
      </c>
    </row>
    <row r="243" spans="4:8" x14ac:dyDescent="0.3">
      <c r="E243" s="13">
        <f>+E241-E2</f>
        <v>0</v>
      </c>
      <c r="F243" s="13">
        <f t="shared" ref="F243:H243" si="114">+F241-F2</f>
        <v>0</v>
      </c>
      <c r="G243" s="13">
        <f t="shared" si="114"/>
        <v>0</v>
      </c>
      <c r="H243" s="13">
        <f t="shared" si="114"/>
        <v>0</v>
      </c>
    </row>
  </sheetData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3" manualBreakCount="3">
    <brk id="74" max="16383" man="1"/>
    <brk id="133" max="7" man="1"/>
    <brk id="1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2"/>
  <sheetViews>
    <sheetView zoomScaleNormal="100" workbookViewId="0">
      <pane ySplit="3" topLeftCell="A4" activePane="bottomLeft" state="frozen"/>
      <selection pane="bottomLeft" activeCell="C27" sqref="C27"/>
    </sheetView>
  </sheetViews>
  <sheetFormatPr defaultRowHeight="14.4" x14ac:dyDescent="0.3"/>
  <cols>
    <col min="1" max="1" width="9" bestFit="1" customWidth="1" collapsed="1"/>
    <col min="2" max="2" width="6.88671875" bestFit="1" customWidth="1" collapsed="1"/>
    <col min="3" max="3" width="71" bestFit="1" customWidth="1" collapsed="1"/>
    <col min="4" max="4" width="17.88671875" bestFit="1" customWidth="1" collapsed="1"/>
    <col min="5" max="5" width="19.6640625" bestFit="1" customWidth="1" collapsed="1"/>
    <col min="6" max="6" width="15.109375" bestFit="1" customWidth="1" collapsed="1"/>
    <col min="8" max="8" width="10" bestFit="1" customWidth="1"/>
  </cols>
  <sheetData>
    <row r="1" spans="1:8" x14ac:dyDescent="0.3">
      <c r="A1" s="46" t="s">
        <v>207</v>
      </c>
      <c r="B1" s="46"/>
      <c r="C1" s="46"/>
      <c r="D1" s="46"/>
      <c r="E1" s="46"/>
      <c r="F1" s="46"/>
    </row>
    <row r="2" spans="1:8" x14ac:dyDescent="0.3">
      <c r="A2" s="47" t="s">
        <v>240</v>
      </c>
      <c r="B2" s="47"/>
      <c r="C2" s="47"/>
      <c r="D2" s="47"/>
      <c r="E2" s="47"/>
      <c r="F2" s="47"/>
    </row>
    <row r="3" spans="1:8" ht="28.8" x14ac:dyDescent="0.3">
      <c r="A3" s="22" t="s">
        <v>1</v>
      </c>
      <c r="B3" s="22" t="s">
        <v>2</v>
      </c>
      <c r="C3" s="22" t="s">
        <v>208</v>
      </c>
      <c r="D3" s="23" t="s">
        <v>209</v>
      </c>
      <c r="E3" s="24" t="s">
        <v>205</v>
      </c>
      <c r="F3" s="25" t="s">
        <v>206</v>
      </c>
    </row>
    <row r="4" spans="1:8" s="8" customFormat="1" hidden="1" x14ac:dyDescent="0.3">
      <c r="A4" s="26"/>
      <c r="B4" s="26"/>
      <c r="C4" s="26"/>
      <c r="D4" s="27"/>
      <c r="E4" s="27"/>
      <c r="F4" s="27"/>
    </row>
    <row r="5" spans="1:8" x14ac:dyDescent="0.3">
      <c r="A5" s="32" t="s">
        <v>193</v>
      </c>
      <c r="B5" s="32" t="s">
        <v>210</v>
      </c>
      <c r="C5" s="32" t="s">
        <v>211</v>
      </c>
      <c r="D5" s="33">
        <v>100</v>
      </c>
      <c r="E5" s="33"/>
      <c r="F5" s="33">
        <f>+D5+E5</f>
        <v>100</v>
      </c>
    </row>
    <row r="6" spans="1:8" x14ac:dyDescent="0.3">
      <c r="A6" s="34" t="s">
        <v>193</v>
      </c>
      <c r="B6" s="34" t="s">
        <v>212</v>
      </c>
      <c r="C6" s="34" t="s">
        <v>213</v>
      </c>
      <c r="D6" s="35">
        <v>4500</v>
      </c>
      <c r="E6" s="35">
        <v>-300</v>
      </c>
      <c r="F6" s="35">
        <f t="shared" ref="F6:F19" si="0">+D6+E6</f>
        <v>4200</v>
      </c>
    </row>
    <row r="7" spans="1:8" s="8" customFormat="1" x14ac:dyDescent="0.3">
      <c r="A7" s="36" t="s">
        <v>193</v>
      </c>
      <c r="B7" s="36" t="s">
        <v>214</v>
      </c>
      <c r="C7" s="36" t="s">
        <v>215</v>
      </c>
      <c r="D7" s="37">
        <v>197900</v>
      </c>
      <c r="E7" s="37">
        <f>-65000-4800</f>
        <v>-69800</v>
      </c>
      <c r="F7" s="37">
        <f t="shared" si="0"/>
        <v>128100</v>
      </c>
      <c r="H7" s="15"/>
    </row>
    <row r="8" spans="1:8" s="8" customFormat="1" x14ac:dyDescent="0.3">
      <c r="A8" s="36" t="s">
        <v>193</v>
      </c>
      <c r="B8" s="36" t="s">
        <v>216</v>
      </c>
      <c r="C8" s="36" t="s">
        <v>217</v>
      </c>
      <c r="D8" s="37"/>
      <c r="E8" s="37"/>
      <c r="F8" s="37">
        <f t="shared" si="0"/>
        <v>0</v>
      </c>
      <c r="H8" s="15"/>
    </row>
    <row r="9" spans="1:8" s="8" customFormat="1" x14ac:dyDescent="0.3">
      <c r="A9" s="36" t="s">
        <v>145</v>
      </c>
      <c r="B9" s="36" t="s">
        <v>218</v>
      </c>
      <c r="C9" s="36" t="s">
        <v>219</v>
      </c>
      <c r="D9" s="37">
        <v>83000</v>
      </c>
      <c r="E9" s="37"/>
      <c r="F9" s="37">
        <f t="shared" si="0"/>
        <v>83000</v>
      </c>
    </row>
    <row r="10" spans="1:8" s="8" customFormat="1" x14ac:dyDescent="0.3">
      <c r="A10" s="36" t="s">
        <v>108</v>
      </c>
      <c r="B10" s="36" t="s">
        <v>220</v>
      </c>
      <c r="C10" s="36" t="s">
        <v>221</v>
      </c>
      <c r="D10" s="37"/>
      <c r="E10" s="37"/>
      <c r="F10" s="37">
        <f t="shared" si="0"/>
        <v>0</v>
      </c>
    </row>
    <row r="11" spans="1:8" s="8" customFormat="1" x14ac:dyDescent="0.3">
      <c r="A11" s="36" t="s">
        <v>108</v>
      </c>
      <c r="B11" s="36" t="s">
        <v>220</v>
      </c>
      <c r="C11" s="36" t="s">
        <v>221</v>
      </c>
      <c r="D11" s="37">
        <v>12100000</v>
      </c>
      <c r="E11" s="37"/>
      <c r="F11" s="37">
        <f t="shared" si="0"/>
        <v>12100000</v>
      </c>
    </row>
    <row r="12" spans="1:8" s="8" customFormat="1" x14ac:dyDescent="0.3">
      <c r="A12" s="36" t="s">
        <v>149</v>
      </c>
      <c r="B12" s="36" t="s">
        <v>220</v>
      </c>
      <c r="C12" s="36" t="s">
        <v>221</v>
      </c>
      <c r="D12" s="37">
        <v>118800</v>
      </c>
      <c r="E12" s="37">
        <v>10500</v>
      </c>
      <c r="F12" s="37">
        <f t="shared" si="0"/>
        <v>129300</v>
      </c>
    </row>
    <row r="13" spans="1:8" s="8" customFormat="1" x14ac:dyDescent="0.3">
      <c r="A13" s="36" t="s">
        <v>149</v>
      </c>
      <c r="B13" s="36" t="s">
        <v>222</v>
      </c>
      <c r="C13" s="36" t="s">
        <v>223</v>
      </c>
      <c r="D13" s="37">
        <v>1200</v>
      </c>
      <c r="E13" s="37">
        <v>5200</v>
      </c>
      <c r="F13" s="37">
        <f t="shared" si="0"/>
        <v>6400</v>
      </c>
    </row>
    <row r="14" spans="1:8" s="8" customFormat="1" x14ac:dyDescent="0.3">
      <c r="A14" s="36" t="s">
        <v>149</v>
      </c>
      <c r="B14" s="36" t="s">
        <v>224</v>
      </c>
      <c r="C14" s="36" t="s">
        <v>225</v>
      </c>
      <c r="D14" s="37">
        <v>416000</v>
      </c>
      <c r="E14" s="37">
        <v>-29000</v>
      </c>
      <c r="F14" s="37">
        <f t="shared" si="0"/>
        <v>387000</v>
      </c>
      <c r="H14" s="14"/>
    </row>
    <row r="15" spans="1:8" s="8" customFormat="1" x14ac:dyDescent="0.3">
      <c r="A15" s="36" t="s">
        <v>149</v>
      </c>
      <c r="B15" s="36" t="s">
        <v>226</v>
      </c>
      <c r="C15" s="36" t="s">
        <v>227</v>
      </c>
      <c r="D15" s="37"/>
      <c r="E15" s="37"/>
      <c r="F15" s="37">
        <f t="shared" si="0"/>
        <v>0</v>
      </c>
    </row>
    <row r="16" spans="1:8" s="8" customFormat="1" x14ac:dyDescent="0.3">
      <c r="A16" s="36" t="s">
        <v>149</v>
      </c>
      <c r="B16" s="36" t="s">
        <v>228</v>
      </c>
      <c r="C16" s="36" t="s">
        <v>229</v>
      </c>
      <c r="D16" s="37">
        <v>443200</v>
      </c>
      <c r="E16" s="37">
        <v>-7300</v>
      </c>
      <c r="F16" s="37">
        <f t="shared" si="0"/>
        <v>435900</v>
      </c>
    </row>
    <row r="17" spans="1:6" s="8" customFormat="1" x14ac:dyDescent="0.3">
      <c r="A17" s="36" t="s">
        <v>149</v>
      </c>
      <c r="B17" s="36" t="s">
        <v>230</v>
      </c>
      <c r="C17" s="36" t="s">
        <v>231</v>
      </c>
      <c r="D17" s="37">
        <v>2000</v>
      </c>
      <c r="E17" s="37">
        <v>2100</v>
      </c>
      <c r="F17" s="37">
        <f t="shared" si="0"/>
        <v>4100</v>
      </c>
    </row>
    <row r="18" spans="1:6" s="8" customFormat="1" x14ac:dyDescent="0.3">
      <c r="A18" s="36" t="s">
        <v>149</v>
      </c>
      <c r="B18" s="36" t="s">
        <v>232</v>
      </c>
      <c r="C18" s="36" t="s">
        <v>233</v>
      </c>
      <c r="D18" s="37">
        <v>3000</v>
      </c>
      <c r="E18" s="37"/>
      <c r="F18" s="37">
        <f t="shared" si="0"/>
        <v>3000</v>
      </c>
    </row>
    <row r="19" spans="1:6" s="8" customFormat="1" x14ac:dyDescent="0.3">
      <c r="A19" s="38" t="s">
        <v>149</v>
      </c>
      <c r="B19" s="38" t="s">
        <v>216</v>
      </c>
      <c r="C19" s="38" t="s">
        <v>217</v>
      </c>
      <c r="D19" s="39">
        <v>1500</v>
      </c>
      <c r="E19" s="39"/>
      <c r="F19" s="39">
        <f t="shared" si="0"/>
        <v>1500</v>
      </c>
    </row>
    <row r="20" spans="1:6" s="8" customFormat="1" hidden="1" x14ac:dyDescent="0.3">
      <c r="A20" s="28"/>
      <c r="B20" s="28"/>
      <c r="C20" s="28"/>
      <c r="D20" s="29"/>
      <c r="E20" s="29"/>
      <c r="F20" s="29"/>
    </row>
    <row r="21" spans="1:6" s="8" customFormat="1" hidden="1" x14ac:dyDescent="0.3">
      <c r="A21" s="28"/>
      <c r="B21" s="28"/>
      <c r="C21" s="28"/>
      <c r="D21" s="29"/>
      <c r="E21" s="29"/>
      <c r="F21" s="29"/>
    </row>
    <row r="22" spans="1:6" x14ac:dyDescent="0.3">
      <c r="A22" s="30"/>
      <c r="B22" s="30"/>
      <c r="C22" s="30" t="s">
        <v>234</v>
      </c>
      <c r="D22" s="31">
        <f>SUM(D5:D19)</f>
        <v>13371200</v>
      </c>
      <c r="E22" s="31">
        <f t="shared" ref="E22:F22" si="1">SUM(E5:E19)</f>
        <v>-88600</v>
      </c>
      <c r="F22" s="31">
        <f t="shared" si="1"/>
        <v>13282600</v>
      </c>
    </row>
  </sheetData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scale="92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Naslovna</vt:lpstr>
      <vt:lpstr>GUNDULIĆ_RASHODI</vt:lpstr>
      <vt:lpstr>GUNDULIĆ_PRIHODI</vt:lpstr>
      <vt:lpstr>GUNDULIĆ_PRIHODI!Print_Area</vt:lpstr>
      <vt:lpstr>GUNDULIĆ_RASHODI!Print_Area</vt:lpstr>
      <vt:lpstr>Naslovna!Print_Area</vt:lpstr>
      <vt:lpstr>GUNDULIĆ_RASHODI!Print_Titles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Korisnik</cp:lastModifiedBy>
  <cp:lastPrinted>2020-12-23T10:53:55Z</cp:lastPrinted>
  <dcterms:created xsi:type="dcterms:W3CDTF">2020-12-01T12:54:55Z</dcterms:created>
  <dcterms:modified xsi:type="dcterms:W3CDTF">2021-01-14T12:50:14Z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2.2.0</vt:lpwstr>
  </property>
</Properties>
</file>